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30" tabRatio="728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-14" sheetId="13" r:id="rId13"/>
    <sheet name="15-16" sheetId="14" r:id="rId14"/>
  </sheets>
  <definedNames>
    <definedName name="_xlnm.Print_Area" localSheetId="9">'10'!$A$1:$I$84</definedName>
    <definedName name="_xlnm.Print_Area" localSheetId="10">'11'!$A$1:$H$89</definedName>
    <definedName name="_xlnm.Print_Area" localSheetId="11">'12'!$A$1:$I$86</definedName>
    <definedName name="_xlnm.Print_Area" localSheetId="12">'13-14'!$A$1:$E$42</definedName>
    <definedName name="_xlnm.Print_Area" localSheetId="13">'15-16'!$A$1:$C$16</definedName>
    <definedName name="_xlnm.Print_Area" localSheetId="1">'2'!$A$1:$D$27</definedName>
    <definedName name="_xlnm.Print_Area" localSheetId="2">'3'!$A$1:$D$42</definedName>
    <definedName name="_xlnm.Print_Area" localSheetId="3">'4'!$A$1:$C$15</definedName>
    <definedName name="_xlnm.Print_Area" localSheetId="5">'6'!$A$1:$F$32</definedName>
    <definedName name="_xlnm.Print_Area" localSheetId="6">'7'!$A$1:$C$27</definedName>
    <definedName name="_xlnm.Print_Area" localSheetId="8">'9'!$A$1:$H$87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<sst xmlns="http://schemas.openxmlformats.org/spreadsheetml/2006/main" count="2133" uniqueCount="450">
  <si>
    <t xml:space="preserve"> 0,00</t>
  </si>
  <si>
    <t xml:space="preserve"> 000 01 00 00 00 00 0000 000</t>
  </si>
  <si>
    <t>000 01 05 00 00 00 0000 000</t>
  </si>
  <si>
    <t>000 01 02 00 00 00 0000 000</t>
  </si>
  <si>
    <t>000 01 03 00 00 00 0000 000</t>
  </si>
  <si>
    <t xml:space="preserve">000 01 02 00 00 10 0000 810 </t>
  </si>
  <si>
    <t>000 01 02 00 00 00 0000 710</t>
  </si>
  <si>
    <t>000 01 02 00 00 00 0000 700</t>
  </si>
  <si>
    <t xml:space="preserve">000 01 02 00 00 10 0000 800 </t>
  </si>
  <si>
    <t xml:space="preserve">  000 01 06 00 00 00 0000 000 </t>
  </si>
  <si>
    <t xml:space="preserve">  000 01 06 05 00 00 0000 000 </t>
  </si>
  <si>
    <t xml:space="preserve">  000 01 06 05 00 00 0000 600 </t>
  </si>
  <si>
    <t xml:space="preserve">  000 01 06 05 02 00 0000 640 </t>
  </si>
  <si>
    <t xml:space="preserve">  000 01 06 04 00 00 0000 000 </t>
  </si>
  <si>
    <t xml:space="preserve">  000 01 06 04 00 00 0000 800 </t>
  </si>
  <si>
    <t xml:space="preserve">  000 01 06 04 00 00 0000 810 </t>
  </si>
  <si>
    <t>Управление Федерального Казначейства</t>
  </si>
  <si>
    <t>Акцизы подакцизным товаром(продукции) производимым на территории Российской Федерации</t>
  </si>
  <si>
    <t>100</t>
  </si>
  <si>
    <t>1 03 02230 01 0000 110</t>
  </si>
  <si>
    <t>Доходы от уплаты акцизов на дизельное топливо,подлежащие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</si>
  <si>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</si>
  <si>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</t>
  </si>
  <si>
    <t>1 03 02250 01 0000 110</t>
  </si>
  <si>
    <t>Доходы от уплаты акцизов на автомобильный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</si>
  <si>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</si>
  <si>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</si>
  <si>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</si>
  <si>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</si>
  <si>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</si>
  <si>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</si>
  <si>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</si>
  <si>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 xml:space="preserve"> 1 11 05025 10 0000 120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</si>
  <si>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</si>
  <si>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</si>
  <si>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</si>
  <si>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</si>
  <si>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</si>
  <si>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</si>
  <si>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 xml:space="preserve">1 13 01995 10 0000 130 </t>
  </si>
  <si>
    <t>Прочие доходы  от оказания платных услуг (работ) получателями средств бюджетов поселений</t>
  </si>
  <si>
    <t xml:space="preserve">1 13 02995 10 0000 130 </t>
  </si>
  <si>
    <t>Прочие доходы  от  компенсации затрат  бюджетов поселений</t>
  </si>
  <si>
    <t>1 14 01050 10 0000 410</t>
  </si>
  <si>
    <t xml:space="preserve">Доходы от продажи квартир, находящихся в собственности поселений </t>
  </si>
  <si>
    <t>1 14 02052 10 0000 410</t>
  </si>
  <si>
    <t>1 14 02053 10 0000 410</t>
  </si>
  <si>
    <t>1 14 02052 10 0000 440</t>
  </si>
  <si>
    <t>1 14 02053 10 0000 440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</si>
  <si>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</si>
  <si>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</si>
  <si>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</si>
  <si>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</si>
  <si>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</si>
  <si>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 xml:space="preserve">Доходы  от продажи нематериальных активов, находящихся в собственности поселений 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</si>
  <si>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</si>
  <si>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</si>
  <si>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</si>
  <si>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</si>
  <si>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</si>
  <si>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</si>
  <si>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Дотации бюджетам поселений на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</si>
  <si>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</si>
  <si>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</si>
  <si>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</si>
  <si>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</si>
  <si>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</si>
  <si>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</si>
  <si>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</si>
  <si>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</si>
  <si>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</si>
  <si>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 xml:space="preserve"> </t>
  </si>
  <si>
    <t xml:space="preserve"> 01  02  00  00  10  0000  710</t>
  </si>
  <si>
    <t>Получение кредитов от кредитных организаций бюджетами поселений в валюте Российской Федерации</t>
  </si>
  <si>
    <t xml:space="preserve"> 01  03  00  00  10  0000  710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</si>
  <si>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</si>
  <si>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 xml:space="preserve"> 01  06  05  01  10  0000  640</t>
  </si>
  <si>
    <t>Возврат бюджетных кредитов, предоставленных  юридическим лицам из бюджетов поселений в  валюте Российской Федерации</t>
  </si>
  <si>
    <t xml:space="preserve"> 01  06  05  02  10  0000  640</t>
  </si>
  <si>
    <t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</si>
  <si>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 xml:space="preserve"> 01  02  00  00  10  0000  810</t>
  </si>
  <si>
    <t>Погашение бюджетами поселений кредитов от кредитных организаций в валюте Российской Федерации</t>
  </si>
  <si>
    <t xml:space="preserve"> 01  03  01  00  10  0000  810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</si>
  <si>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</si>
  <si>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 xml:space="preserve"> 01  06  04  01  10  0000  810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</si>
  <si>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</si>
  <si>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01  06  05  01  10  0000  540</t>
  </si>
  <si>
    <t>Предоставление бюджетных кредитов юридическим  лицам из бюджетов поселений в валюте  Российской Федерации</t>
  </si>
  <si>
    <t xml:space="preserve"> 01  06  05  02  10  0000  540</t>
  </si>
  <si>
    <t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</si>
  <si>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</si>
  <si>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</si>
  <si>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</si>
  <si>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</si>
  <si>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</si>
  <si>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</si>
  <si>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</si>
  <si>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</si>
  <si>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</si>
  <si>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</si>
  <si>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</si>
  <si>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</si>
  <si>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</si>
  <si>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</si>
  <si>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 xml:space="preserve">Бюджетные кредиты, полученные от других бюджетов бюджетной системы РФ местными бюджетами  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</si>
  <si>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</si>
  <si>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</si>
  <si>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</si>
  <si>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</si>
  <si>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</si>
  <si>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</si>
  <si>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</si>
  <si>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</si>
  <si>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(тыс. рублей)</t>
  </si>
  <si>
    <t>1 03 02000 01 0000 110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</si>
  <si>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</si>
  <si>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</si>
  <si>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Администрация Кырлыкского сельского поселения</t>
  </si>
  <si>
    <t>Перечень главных администраторов источников финансирования дефицита бюджета муниципального образования Кырлыкское сельское поселение</t>
  </si>
  <si>
    <t>1 08 04020 01 1000 110</t>
  </si>
  <si>
    <t>1 08 04020 01 4000 110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</si>
  <si>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</si>
  <si>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</si>
  <si>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</si>
  <si>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</si>
  <si>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</si>
  <si>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</si>
  <si>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</si>
  <si>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</si>
  <si>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</si>
  <si>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</si>
  <si>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</si>
  <si>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</si>
  <si>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</si>
  <si>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</si>
  <si>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1 05 00000 00 0000 000</t>
  </si>
  <si>
    <t>Налоги на совокупный доход</t>
  </si>
  <si>
    <t>1 05 02000 00 0000 110</t>
  </si>
  <si>
    <t>Единый 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</si>
  <si>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</si>
  <si>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</si>
  <si>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</si>
  <si>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</si>
  <si>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</si>
  <si>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</si>
  <si>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</si>
  <si>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</si>
  <si>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</si>
  <si>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t>000</t>
  </si>
  <si>
    <t>1 08 00000 00 0000 000</t>
  </si>
  <si>
    <t>Государственная пошлина</t>
  </si>
  <si>
    <t>802</t>
  </si>
  <si>
    <t>1 08 04020 01 0000 110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</si>
  <si>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</si>
  <si>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</si>
  <si>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</si>
  <si>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</si>
  <si>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</si>
  <si>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</si>
  <si>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</si>
  <si>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</si>
  <si>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</si>
  <si>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</si>
  <si>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</si>
  <si>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</si>
  <si>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</si>
  <si>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</si>
  <si>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</si>
  <si>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</si>
  <si>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</si>
  <si>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</si>
  <si>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</si>
  <si>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</si>
  <si>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</si>
  <si>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</si>
  <si>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</si>
  <si>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</si>
  <si>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</si>
  <si>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</si>
  <si>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</si>
  <si>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</si>
  <si>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</si>
  <si>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</si>
  <si>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</si>
  <si>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</si>
  <si>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</si>
  <si>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</si>
  <si>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</si>
  <si>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</si>
  <si>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</si>
  <si>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1100</t>
  </si>
  <si>
    <t>Массовый спорт</t>
  </si>
  <si>
    <t>Условно утвержденные расходы</t>
  </si>
  <si>
    <t>99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</si>
  <si>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</si>
  <si>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</si>
  <si>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</si>
  <si>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</si>
  <si>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</si>
  <si>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</si>
  <si>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</si>
  <si>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</si>
  <si>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</si>
  <si>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</si>
  <si>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</si>
  <si>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</si>
  <si>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</si>
  <si>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</si>
  <si>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1.1.</t>
  </si>
  <si>
    <t>02</t>
  </si>
  <si>
    <t>Расходы на выплаты персоналу государственных (муниципальных) органов</t>
  </si>
  <si>
    <t>121</t>
  </si>
  <si>
    <t>1.2.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</si>
  <si>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</si>
  <si>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</si>
  <si>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</si>
  <si>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</si>
  <si>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</si>
  <si>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</si>
  <si>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</si>
  <si>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</si>
  <si>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</si>
  <si>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</si>
  <si>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</si>
  <si>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</si>
  <si>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</si>
  <si>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</si>
  <si>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Резервный фонд сельского поселения</t>
  </si>
  <si>
    <t>Резервные средства</t>
  </si>
  <si>
    <t>870</t>
  </si>
  <si>
    <t>2.</t>
  </si>
  <si>
    <t>Национальная оборона</t>
  </si>
  <si>
    <t>2.1.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</si>
  <si>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</si>
  <si>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</si>
  <si>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09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</si>
  <si>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</si>
  <si>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</si>
  <si>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</si>
  <si>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</si>
  <si>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</si>
  <si>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</si>
  <si>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</si>
  <si>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</si>
  <si>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</si>
  <si>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</si>
  <si>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4.1.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</si>
  <si>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</si>
  <si>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</si>
  <si>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6.</t>
  </si>
  <si>
    <t>Физическая культура и спорт</t>
  </si>
  <si>
    <t>Условно утверждаемые расходы</t>
  </si>
  <si>
    <t>99 0 9999</t>
  </si>
  <si>
    <t>999</t>
  </si>
  <si>
    <t>(тыс.руб)</t>
  </si>
  <si>
    <t>Главный распорядитель бюджетных средств</t>
  </si>
  <si>
    <t>6</t>
  </si>
  <si>
    <t>7</t>
  </si>
  <si>
    <t xml:space="preserve">Наименование передаваемого полномочия </t>
  </si>
  <si>
    <t>Реквизиты соглашения</t>
  </si>
  <si>
    <t>Сумма расходов</t>
  </si>
  <si>
    <t>Создание условий для организаций досуга и обеспечения жителей Кырлыского сельского поселения услугами организации культуры"ФЗ от 06.10.2003г.№131-ФЗ"Об общих принципах организции местного самоуправления в РФ",п.12ч.1 ст.14.</t>
  </si>
  <si>
    <t>ИТОГО</t>
  </si>
  <si>
    <t>х</t>
  </si>
  <si>
    <t>НАЦИОНАЛЬНАЯ ЭКОНОМИКА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</si>
  <si>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</si>
  <si>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</si>
  <si>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</si>
  <si>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</si>
  <si>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</si>
  <si>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</si>
  <si>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</si>
  <si>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</si>
  <si>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</si>
  <si>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>04 3 03 00100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</si>
  <si>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</si>
  <si>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</si>
  <si>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</si>
  <si>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</si>
  <si>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</si>
  <si>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</si>
  <si>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</si>
  <si>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</si>
  <si>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01 2 02 01 100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</si>
  <si>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</si>
  <si>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</si>
  <si>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</si>
  <si>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</si>
  <si>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Расходы на обеспечение функций администрации Кырлыкского сельского поселения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</si>
  <si>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</si>
  <si>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</si>
  <si>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</si>
  <si>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</si>
  <si>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</si>
  <si>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</si>
  <si>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</si>
  <si>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</si>
  <si>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</si>
  <si>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</si>
  <si>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</si>
  <si>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</si>
  <si>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</si>
  <si>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4.2.</t>
  </si>
  <si>
    <t>5.</t>
  </si>
  <si>
    <t>5.1</t>
  </si>
  <si>
    <t>5.2.</t>
  </si>
  <si>
    <t>7.</t>
  </si>
  <si>
    <t>99 0 00 0 2110</t>
  </si>
  <si>
    <t>01 1 01 00190</t>
  </si>
  <si>
    <t>1 06 06033 10 0000 110</t>
  </si>
  <si>
    <t>1 06 06043 10 0000 110</t>
  </si>
  <si>
    <t>Земельный налог с организаций, обладающих земельным участком, расположенных в границах сельских поселений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</si>
  <si>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</si>
  <si>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</t>
  </si>
  <si>
    <t>01 2 01 01000</t>
  </si>
  <si>
    <t>01 2 01 01190</t>
  </si>
  <si>
    <t>Приложение 2                                  к решению "О бюджете муниципального образования Кырлыкское сельское поселение на 2017 год и на плановый период 2018-2019 годов"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</si>
  <si>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</si>
  <si>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</si>
  <si>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Непрограммные расходы</t>
  </si>
  <si>
    <t>2020 год</t>
  </si>
  <si>
    <t>1105</t>
  </si>
  <si>
    <t>853</t>
  </si>
  <si>
    <t>21,7</t>
  </si>
  <si>
    <t>72</t>
  </si>
  <si>
    <t>-58,1</t>
  </si>
  <si>
    <t>Сумма на 2020 год</t>
  </si>
  <si>
    <t>01 1 03 00100</t>
  </si>
  <si>
    <t>01 1 03 00190</t>
  </si>
  <si>
    <t>01 1 02 00100</t>
  </si>
  <si>
    <t>01 1 02 00190</t>
  </si>
  <si>
    <t>01 1 04 00100</t>
  </si>
  <si>
    <t>01 1 04 00190</t>
  </si>
  <si>
    <t>-0,7</t>
  </si>
  <si>
    <t>24,9</t>
  </si>
  <si>
    <t>-5,2</t>
  </si>
  <si>
    <t>-58,8</t>
  </si>
  <si>
    <t>-5</t>
  </si>
  <si>
    <t>-57,8</t>
  </si>
  <si>
    <t>Налоговые и неналоговые доходы</t>
  </si>
  <si>
    <t>Основное мероприятия "Защита населения и территории от чрезвычайных ситуаций природного и техногенного характера, гражданская оборона"</t>
  </si>
  <si>
    <t>1.3.</t>
  </si>
  <si>
    <t>6.1.</t>
  </si>
  <si>
    <t>7.1.</t>
  </si>
  <si>
    <t>НАЦИОНАЛЬНАЯ БЕЗОПАСНОСТЬ И ПРАВООХРАНИТЕЛЬНАЯ ДЕЯТЕЛЬНОСТЬ</t>
  </si>
  <si>
    <t>Глава муниципального образование Кырлыкское сельское поселение</t>
  </si>
  <si>
    <t xml:space="preserve"> Обеспечивающая подпрограмма "Повышение эффективности управления в администрации Кырлыкского сельского поселения"</t>
  </si>
  <si>
    <t>99 0 0051180</t>
  </si>
  <si>
    <t>Подпрограмма "Устойчивое развитие систем жизнеобеспечения</t>
  </si>
  <si>
    <t xml:space="preserve">Организация мероприятий по защите населения и территории МО Кырлыкское сельское поселение </t>
  </si>
  <si>
    <t>Основные мероприятия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</si>
  <si>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"Повышение уровня благоустройства территории Кырлыкского сельского поселения"</t>
  </si>
  <si>
    <t>Основное мероприятие "Развитие культуры и молодежной политики"</t>
  </si>
  <si>
    <t xml:space="preserve">Предоставление культурно-досуговых услуг </t>
  </si>
  <si>
    <t>Основное мероприятие "Развитие физической культуры и спорта"</t>
  </si>
  <si>
    <t>Подпрограмма "Развитие социально-культурной сферы"</t>
  </si>
  <si>
    <t>Подпрограмма "Устойчивое развитие систем жизнеобеспечения"</t>
  </si>
  <si>
    <t>Организация мероприятий по защите населения и территории МО Кырлыкское сельское поселение</t>
  </si>
  <si>
    <t>1.4</t>
  </si>
  <si>
    <t>Обеспечивающая подпрограмма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</si>
  <si>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  и местных администраций</t>
  </si>
  <si>
    <t>01 1 03 00000</t>
  </si>
  <si>
    <t>01 1 04 00000</t>
  </si>
  <si>
    <t>01 1 02 00000</t>
  </si>
  <si>
    <t>01 1 01 00000</t>
  </si>
  <si>
    <t>Другие вопросы в области физической культуры и спорта</t>
  </si>
  <si>
    <t>01 2 01 00000</t>
  </si>
  <si>
    <t>2021 год</t>
  </si>
  <si>
    <t>Сумма на 2021 год</t>
  </si>
  <si>
    <t>Закупка товаров, работ, услуг в сфере информационно-коммуникационных технологий</t>
  </si>
  <si>
    <t>242</t>
  </si>
  <si>
    <t>Прочие безвозмездные поступления в бюджеты сельских поселений</t>
  </si>
  <si>
    <t>2 02 29999 10 0000 150</t>
  </si>
  <si>
    <t>Сумма           на 2021 год</t>
  </si>
  <si>
    <t>2 02 49999 10 0000 150</t>
  </si>
  <si>
    <t>Прочие межбюджетные трансферты, передаваемые бюджетам сельских поселений</t>
  </si>
  <si>
    <t xml:space="preserve">соглашение №    от </t>
  </si>
  <si>
    <t>Муниципальная программа "Комплексное развитие территории в Кырлыкском сельском поселении"</t>
  </si>
  <si>
    <t>Муниципальная программа "Комплексное развитие территории в  Кырлыкском сельском поселении"</t>
  </si>
  <si>
    <t>2 02 40014 10 0000 150</t>
  </si>
  <si>
    <t>Дорожное хозяйство</t>
  </si>
  <si>
    <t>0409</t>
  </si>
  <si>
    <t>01 1 0500Д00</t>
  </si>
  <si>
    <t>Развитие транспортной инфраструктуры МО "Усть-Канский район (аймака)"</t>
  </si>
  <si>
    <t>Получение кредитов от кредитных организаций  бюджетами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</si>
  <si>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</si>
  <si>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Получение бюджетных кредитов, полученные от других бюджетов бюджетной системы РФ  </t>
  </si>
  <si>
    <t>000 01 03 01 00 00 0000 700</t>
  </si>
  <si>
    <t>000 01 03 01 00 10 0000 710</t>
  </si>
  <si>
    <t>000 01 03 01 00 00 0000 800</t>
  </si>
  <si>
    <t>000 01 03 01 00 10 0000 810</t>
  </si>
  <si>
    <t>Погашение бюджетами сельских поселений  кредитов от других бюджетов бюджетной системы Российской Федерации в валюте Российской Федерации</t>
  </si>
  <si>
    <t>Доходы бюджета МО "Кырлыкское сельское поселение", администрирование которых осуществляется федеральными государственными органами и созданными ими федеральными казенными учреждениями</t>
  </si>
  <si>
    <t>2 02 15001 10 0000 150</t>
  </si>
  <si>
    <t>2 02 35118 10 0000 150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</si>
  <si>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</si>
  <si>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</si>
  <si>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Приложение 1                                        к решению " О бюджете муниципального образования Кырлыкское сельское поселение на 2020 год и на плановый период 2021-2022 годы</t>
  </si>
  <si>
    <t>Сумма  на 2020 год</t>
  </si>
  <si>
    <t>Приложение 2                                                                                                                                                   к решению " О бюджете муниципального образования Кырлыкское сельское поселение на 2020 год и на плановый период 2021-2022 годы</t>
  </si>
  <si>
    <t>Источники финансирования дефицита  бюджета муниципального образования Кырлыкское сельское поселение на 2020 год и на плановый период 2021-2022 годы</t>
  </si>
  <si>
    <t>Сумма           на 2022 год</t>
  </si>
  <si>
    <t xml:space="preserve">Приложение 3
к решению «О бюджете муниципального образования Кырлыкское сельское поселение 
на 2020 год и на плановый период 2021-2022 годы»                                       </t>
  </si>
  <si>
    <t>Перечень главных администраторов доходов бюджета муниципального образования Кырлыкское сельское поселение на 2020 год и на плановый период 2021-2022 годы</t>
  </si>
  <si>
    <t>Приложение 4
к решению «О бюджете 
муниципального образования Кырлыкское сельское поселение 
на 2020 год и на плановый период 2021-2022 годы»</t>
  </si>
  <si>
    <t xml:space="preserve">Приложение 5
к решению «О бюджете 
муниципального образования "Кырлыкское сельское поселение"
на 2020 год и на плановый период 2021-2022 годы » </t>
  </si>
  <si>
    <t>Объем поступлений доходов в бюджет муниципального образования "Кырлыкское сельское поселение"  в  2020 году</t>
  </si>
  <si>
    <t xml:space="preserve">Приложение 6
к решению «О бюджете 
муниципального образования "Кырлыкское сельское поселение"
на 2020 год и на плановый период 2021-2022 годы » </t>
  </si>
  <si>
    <t>Объем поступлений доходов в бюджет муниципального образования "Кырлыкское сельское поселение"   в 2021-2022 годах</t>
  </si>
  <si>
    <t>2022 год</t>
  </si>
  <si>
    <t>Приложение 7
к решению «О бюджете 
муниципального образования "Кырлыкское сельское поселение"
на 2020 год и на плановый период 2021-2022 годы »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</si>
  <si>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2020 год</t>
  </si>
  <si>
    <t>Приложение  8
к решению «О бюджете 
муниципального образования "Кырлыкское сельское поселение"
на 2020 год и на плановый период                      2021-2022 годы »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</si>
  <si>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2021-2022 годы</t>
  </si>
  <si>
    <t xml:space="preserve">Приложение 9
к решению «О бюджете 
муниципального образования "Кырлыкское сельское поселение"
на 2020 год и на плановый период 2021-2022 годы"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</si>
  <si>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2020 год</t>
  </si>
  <si>
    <t>01 2 02 S8 500</t>
  </si>
  <si>
    <t xml:space="preserve">Приложение 10
к решению «О бюджете 
муниципального образования "Кырлыкское сельское поселение"
на 2020 год и на плановый период 2021-2022 годы "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</si>
  <si>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2021-2022 годы</t>
  </si>
  <si>
    <t xml:space="preserve">                                                        Приложение 11                                                                  к решению о бюджете 
муниципального образования "Кырлыкское сельское поселение"
на 2020 год и на плановый период 2021-2022 годы»</t>
  </si>
  <si>
    <t>Ведомственная структура расходов бюджета муниципального образования "Кырлыкское сельское поселение" на 2020 год</t>
  </si>
  <si>
    <t>01 2 02 00 000</t>
  </si>
  <si>
    <t xml:space="preserve">                                                        Приложение 12                                                                   к решению о бюджете 
муниципального образования "Кырлыкское сельское поселение"
на 2020 год и на плановый период 2021-2022 годы»</t>
  </si>
  <si>
    <t>Ведомственная структура расходов бюджета муниципального образования "Кырлыкское сельское поселение" на 2021-2022 годы</t>
  </si>
  <si>
    <t>Приложение13
к решению «О бюджете 
муниципального образования                                                                                     Кырлыкское сельское поселение
на 2020 год и на плановый период 2021-2022 годы»</t>
  </si>
  <si>
    <t>Распределение бюджетных ассигнований на реализацию муниципальных программ и непрограммных расходов на 2020 год</t>
  </si>
  <si>
    <t>Приложение 14
к решению «О бюджете 
муниципального образования                                                                                     Кырлыкское сельское поселение
на 2020 год и на плановый период 2021-2022 годов»</t>
  </si>
  <si>
    <t>Распределение бюджетных ассигнований на реализацию муниципальных программ  и непрограммных расходов на 2021-2022 годы</t>
  </si>
  <si>
    <t>Сумма на 2022 год</t>
  </si>
  <si>
    <t>Приложение 15
к решению «О бюджете 
муниципального образования "Кырлыкское сельское поселение"
на 2020 год и на плановый период 2021-2022 годы»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</si>
  <si>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2020 год</t>
  </si>
  <si>
    <t>Приложение 16
к решению «О бюджете 
муниципального образования "Кырлыкское сельское поселение"
на 2020 год и на плановый период 2021-2022 годы»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</si>
  <si>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2021-2022 годы</t>
  </si>
  <si>
    <t>01 0 Я0 00000</t>
  </si>
  <si>
    <t>01 0 Я0 02110</t>
  </si>
  <si>
    <t>01 0 Я0 02190</t>
  </si>
  <si>
    <t>01 0 Я0 02100</t>
  </si>
  <si>
    <t>01 0 Я0 S8500</t>
  </si>
  <si>
    <t>2 02 15002 10 0000 150</t>
  </si>
  <si>
    <t>2 07 05030 10 0000 180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</si>
  <si>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</si>
  <si>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правонарушениях,за нарушения муниципальных правовых актов</t>
  </si>
  <si>
    <t>0107</t>
  </si>
  <si>
    <t>Обеспечение проведения выборов и референдумов</t>
  </si>
  <si>
    <t>1.4.</t>
  </si>
  <si>
    <t>07</t>
  </si>
  <si>
    <t>880</t>
  </si>
  <si>
    <t>Специальные расходы</t>
  </si>
  <si>
    <t>99 0 00 02190</t>
  </si>
  <si>
    <t xml:space="preserve">Источники финансирования дефицита  бюджета муниципального образования Кырлыкское сельское поселение                                                       на 2020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</si>
</sst>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4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9" applyFont="1" applyFill="1" applyAlignment="1">
      <alignment/>
    </xf>
    <xf numFmtId="0" fontId="3" fillId="0" borderId="0" xfId="0" applyFont="1" applyFill="1" applyAlignment="1">
      <alignment horizontal="right"/>
    </xf>
    <xf numFmtId="171" fontId="3" fillId="0" borderId="0" xfId="69" applyFont="1" applyFill="1" applyAlignment="1">
      <alignment horizontal="right"/>
    </xf>
    <xf numFmtId="171" fontId="3" fillId="0" borderId="0" xfId="69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1" fontId="6" fillId="0" borderId="10" xfId="6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74" fontId="6" fillId="0" borderId="10" xfId="69" applyNumberFormat="1" applyFont="1" applyFill="1" applyBorder="1" applyAlignment="1">
      <alignment horizontal="center" vertical="top"/>
    </xf>
    <xf numFmtId="171" fontId="6" fillId="0" borderId="10" xfId="69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0" fontId="6" fillId="0" borderId="10" xfId="58" applyFont="1" applyFill="1" applyBorder="1" applyAlignment="1">
      <alignment horizontal="justify" vertical="top"/>
      <protection/>
    </xf>
    <xf numFmtId="0" fontId="5" fillId="0" borderId="10" xfId="58" applyFont="1" applyFill="1" applyBorder="1" applyAlignment="1">
      <alignment horizontal="justify" vertical="top"/>
      <protection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171" fontId="5" fillId="0" borderId="0" xfId="69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71" fontId="14" fillId="0" borderId="0" xfId="69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9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1" fontId="5" fillId="0" borderId="0" xfId="69" applyFont="1" applyFill="1" applyBorder="1" applyAlignment="1">
      <alignment horizontal="center"/>
    </xf>
    <xf numFmtId="171" fontId="5" fillId="0" borderId="0" xfId="69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 shrinkToFit="1"/>
    </xf>
    <xf numFmtId="0" fontId="6" fillId="33" borderId="10" xfId="0" applyFont="1" applyFill="1" applyBorder="1" applyAlignment="1">
      <alignment horizontal="justify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10" xfId="0" applyFont="1" applyBorder="1" applyAlignment="1">
      <alignment horizontal="justify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49" fontId="13" fillId="0" borderId="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right" vertical="distributed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center" wrapText="1"/>
    </xf>
    <xf numFmtId="173" fontId="13" fillId="0" borderId="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center"/>
    </xf>
    <xf numFmtId="0" fontId="6" fillId="33" borderId="10" xfId="59" applyFont="1" applyFill="1" applyBorder="1" applyAlignment="1">
      <alignment wrapText="1"/>
      <protection/>
    </xf>
    <xf numFmtId="49" fontId="19" fillId="33" borderId="10" xfId="0" applyNumberFormat="1" applyFont="1" applyFill="1" applyBorder="1" applyAlignment="1">
      <alignment horizontal="center" vertical="center"/>
    </xf>
    <xf numFmtId="0" fontId="6" fillId="33" borderId="10" xfId="57" applyNumberFormat="1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69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34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horizontal="center" vertical="top" wrapText="1"/>
    </xf>
    <xf numFmtId="173" fontId="1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19" fillId="0" borderId="1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Обычный_источники" xfId="58"/>
    <cellStyle name="Обычный_ПРИЛ 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69.75390625" style="1" customWidth="1"/>
    <col min="2" max="2" width="38.00390625" style="1" customWidth="1"/>
    <col min="3" max="3" width="36.25390625" style="2" customWidth="1"/>
    <col min="4" max="9" width="0" style="1" hidden="1" customWidth="1"/>
    <col min="10" max="16384" width="9.125" style="1" customWidth="1"/>
  </cols>
  <sheetData>
    <row r="1" spans="2:9" ht="103.5" customHeight="1">
      <c r="B1" s="3"/>
      <c r="C1" s="156" t="s">
        <v>397</v>
      </c>
      <c r="D1" s="242" t="s">
        <v>316</v>
      </c>
      <c r="E1" s="242"/>
      <c r="F1" s="242" t="s">
        <v>316</v>
      </c>
      <c r="G1" s="242"/>
      <c r="H1" s="242" t="s">
        <v>316</v>
      </c>
      <c r="I1" s="242"/>
    </row>
    <row r="2" spans="1:3" ht="56.25" customHeight="1">
      <c r="A2" s="241" t="s">
        <v>449</v>
      </c>
      <c r="B2" s="241"/>
      <c r="C2" s="241"/>
    </row>
    <row r="3" spans="2:3" ht="18.75" customHeight="1">
      <c r="B3" s="3"/>
      <c r="C3" s="4" t="s">
        <v>113</v>
      </c>
    </row>
    <row r="4" spans="1:3" s="6" customFormat="1" ht="37.5">
      <c r="A4" s="12"/>
      <c r="B4" s="13" t="s">
        <v>102</v>
      </c>
      <c r="C4" s="14" t="s">
        <v>398</v>
      </c>
    </row>
    <row r="5" spans="1:9" s="6" customFormat="1" ht="18.75">
      <c r="A5" s="15" t="s">
        <v>90</v>
      </c>
      <c r="B5" s="16"/>
      <c r="C5" s="22" t="s">
        <v>0</v>
      </c>
      <c r="D5" s="18">
        <v>395978.2</v>
      </c>
      <c r="E5" s="18">
        <v>395978.2</v>
      </c>
      <c r="F5" s="18">
        <v>395978.2</v>
      </c>
      <c r="G5" s="18">
        <v>395978.2</v>
      </c>
      <c r="H5" s="18">
        <v>395978.2</v>
      </c>
      <c r="I5" s="18">
        <v>395978.2</v>
      </c>
    </row>
    <row r="6" spans="1:9" s="6" customFormat="1" ht="37.5">
      <c r="A6" s="19" t="s">
        <v>91</v>
      </c>
      <c r="B6" s="22" t="s">
        <v>1</v>
      </c>
      <c r="C6" s="22" t="s">
        <v>0</v>
      </c>
      <c r="D6" s="18" t="e">
        <f aca="true" t="shared" si="0" ref="D6:I6">D9+D14+D19</f>
        <v>#REF!</v>
      </c>
      <c r="E6" s="18" t="e">
        <f t="shared" si="0"/>
        <v>#REF!</v>
      </c>
      <c r="F6" s="18" t="e">
        <f t="shared" si="0"/>
        <v>#REF!</v>
      </c>
      <c r="G6" s="18" t="e">
        <f t="shared" si="0"/>
        <v>#REF!</v>
      </c>
      <c r="H6" s="18" t="e">
        <f t="shared" si="0"/>
        <v>#REF!</v>
      </c>
      <c r="I6" s="18" t="e">
        <f t="shared" si="0"/>
        <v>#REF!</v>
      </c>
    </row>
    <row r="7" spans="1:9" s="6" customFormat="1" ht="18.75">
      <c r="A7" s="20" t="s">
        <v>92</v>
      </c>
      <c r="B7" s="22"/>
      <c r="C7" s="17"/>
      <c r="D7" s="18"/>
      <c r="E7" s="18"/>
      <c r="F7" s="18"/>
      <c r="G7" s="18"/>
      <c r="H7" s="18"/>
      <c r="I7" s="18"/>
    </row>
    <row r="8" spans="1:9" s="6" customFormat="1" ht="37.5">
      <c r="A8" s="21" t="s">
        <v>115</v>
      </c>
      <c r="B8" s="22" t="s">
        <v>2</v>
      </c>
      <c r="C8" s="22" t="s">
        <v>0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</row>
    <row r="9" spans="1:9" s="23" customFormat="1" ht="37.5">
      <c r="A9" s="19" t="s">
        <v>93</v>
      </c>
      <c r="B9" s="22" t="s">
        <v>3</v>
      </c>
      <c r="C9" s="22" t="s">
        <v>0</v>
      </c>
      <c r="D9" s="18" t="e">
        <f aca="true" t="shared" si="1" ref="D9:I9">D10-D12</f>
        <v>#REF!</v>
      </c>
      <c r="E9" s="18" t="e">
        <f t="shared" si="1"/>
        <v>#REF!</v>
      </c>
      <c r="F9" s="18" t="e">
        <f t="shared" si="1"/>
        <v>#REF!</v>
      </c>
      <c r="G9" s="18" t="e">
        <f t="shared" si="1"/>
        <v>#REF!</v>
      </c>
      <c r="H9" s="18" t="e">
        <f t="shared" si="1"/>
        <v>#REF!</v>
      </c>
      <c r="I9" s="18" t="e">
        <f t="shared" si="1"/>
        <v>#REF!</v>
      </c>
    </row>
    <row r="10" spans="1:9" s="6" customFormat="1" ht="37.5">
      <c r="A10" s="24" t="s">
        <v>94</v>
      </c>
      <c r="B10" s="22" t="s">
        <v>7</v>
      </c>
      <c r="C10" s="22" t="s">
        <v>0</v>
      </c>
      <c r="D10" s="18" t="e">
        <f aca="true" t="shared" si="2" ref="D10:I10">D11</f>
        <v>#REF!</v>
      </c>
      <c r="E10" s="18" t="e">
        <f t="shared" si="2"/>
        <v>#REF!</v>
      </c>
      <c r="F10" s="18" t="e">
        <f t="shared" si="2"/>
        <v>#REF!</v>
      </c>
      <c r="G10" s="18" t="e">
        <f t="shared" si="2"/>
        <v>#REF!</v>
      </c>
      <c r="H10" s="18" t="e">
        <f t="shared" si="2"/>
        <v>#REF!</v>
      </c>
      <c r="I10" s="18" t="e">
        <f t="shared" si="2"/>
        <v>#REF!</v>
      </c>
    </row>
    <row r="11" spans="1:9" s="6" customFormat="1" ht="40.5" customHeight="1">
      <c r="A11" s="20" t="s">
        <v>384</v>
      </c>
      <c r="B11" s="22" t="s">
        <v>6</v>
      </c>
      <c r="C11" s="22" t="s">
        <v>0</v>
      </c>
      <c r="D11" s="18" t="e">
        <f>D13+#REF!+D18-D16-D19</f>
        <v>#REF!</v>
      </c>
      <c r="E11" s="18" t="e">
        <f>E13+#REF!+E18-E16-E19</f>
        <v>#REF!</v>
      </c>
      <c r="F11" s="18" t="e">
        <f>F13+#REF!+F18-F16-F19</f>
        <v>#REF!</v>
      </c>
      <c r="G11" s="18" t="e">
        <f>G13+#REF!+G18-G16-G19</f>
        <v>#REF!</v>
      </c>
      <c r="H11" s="18" t="e">
        <f>H13+#REF!+H18-H16-H19</f>
        <v>#REF!</v>
      </c>
      <c r="I11" s="18" t="e">
        <f>I13+#REF!+I18-I16-I19</f>
        <v>#REF!</v>
      </c>
    </row>
    <row r="12" spans="1:9" s="6" customFormat="1" ht="37.5">
      <c r="A12" s="20" t="s">
        <v>95</v>
      </c>
      <c r="B12" s="22" t="s">
        <v>8</v>
      </c>
      <c r="C12" s="22" t="s">
        <v>0</v>
      </c>
      <c r="D12" s="18">
        <f aca="true" t="shared" si="3" ref="D12:I12">D13</f>
        <v>160000</v>
      </c>
      <c r="E12" s="18">
        <f t="shared" si="3"/>
        <v>160000</v>
      </c>
      <c r="F12" s="18">
        <f t="shared" si="3"/>
        <v>160000</v>
      </c>
      <c r="G12" s="18">
        <f t="shared" si="3"/>
        <v>160000</v>
      </c>
      <c r="H12" s="18">
        <f t="shared" si="3"/>
        <v>160000</v>
      </c>
      <c r="I12" s="18">
        <f t="shared" si="3"/>
        <v>160000</v>
      </c>
    </row>
    <row r="13" spans="1:9" s="6" customFormat="1" ht="38.25" customHeight="1">
      <c r="A13" s="20" t="s">
        <v>385</v>
      </c>
      <c r="B13" s="22" t="s">
        <v>5</v>
      </c>
      <c r="C13" s="22" t="s">
        <v>0</v>
      </c>
      <c r="D13" s="18">
        <v>160000</v>
      </c>
      <c r="E13" s="18">
        <v>160000</v>
      </c>
      <c r="F13" s="18">
        <v>160000</v>
      </c>
      <c r="G13" s="18">
        <v>160000</v>
      </c>
      <c r="H13" s="18">
        <v>160000</v>
      </c>
      <c r="I13" s="18">
        <v>160000</v>
      </c>
    </row>
    <row r="14" spans="1:9" s="23" customFormat="1" ht="37.5">
      <c r="A14" s="19" t="s">
        <v>96</v>
      </c>
      <c r="B14" s="22" t="s">
        <v>4</v>
      </c>
      <c r="C14" s="22" t="s">
        <v>0</v>
      </c>
      <c r="D14" s="18">
        <f aca="true" t="shared" si="4" ref="D14:I14">D15-D17</f>
        <v>-4978.640000000014</v>
      </c>
      <c r="E14" s="18">
        <f t="shared" si="4"/>
        <v>-4978.640000000014</v>
      </c>
      <c r="F14" s="18">
        <f t="shared" si="4"/>
        <v>-4978.640000000014</v>
      </c>
      <c r="G14" s="18">
        <f t="shared" si="4"/>
        <v>-4978.640000000014</v>
      </c>
      <c r="H14" s="18">
        <f t="shared" si="4"/>
        <v>-4978.640000000014</v>
      </c>
      <c r="I14" s="18">
        <f t="shared" si="4"/>
        <v>-4978.640000000014</v>
      </c>
    </row>
    <row r="15" spans="1:9" s="6" customFormat="1" ht="37.5">
      <c r="A15" s="20" t="s">
        <v>386</v>
      </c>
      <c r="B15" s="22" t="s">
        <v>387</v>
      </c>
      <c r="C15" s="22" t="s">
        <v>0</v>
      </c>
      <c r="D15" s="18">
        <f aca="true" t="shared" si="5" ref="D15:I15">D16</f>
        <v>250000</v>
      </c>
      <c r="E15" s="18">
        <f t="shared" si="5"/>
        <v>250000</v>
      </c>
      <c r="F15" s="18">
        <f t="shared" si="5"/>
        <v>250000</v>
      </c>
      <c r="G15" s="18">
        <f t="shared" si="5"/>
        <v>250000</v>
      </c>
      <c r="H15" s="18">
        <f t="shared" si="5"/>
        <v>250000</v>
      </c>
      <c r="I15" s="18">
        <f t="shared" si="5"/>
        <v>250000</v>
      </c>
    </row>
    <row r="16" spans="1:9" s="6" customFormat="1" ht="37.5">
      <c r="A16" s="20" t="s">
        <v>104</v>
      </c>
      <c r="B16" s="22" t="s">
        <v>388</v>
      </c>
      <c r="C16" s="22" t="s">
        <v>0</v>
      </c>
      <c r="D16" s="18">
        <v>250000</v>
      </c>
      <c r="E16" s="18">
        <v>250000</v>
      </c>
      <c r="F16" s="18">
        <v>250000</v>
      </c>
      <c r="G16" s="18">
        <v>250000</v>
      </c>
      <c r="H16" s="18">
        <v>250000</v>
      </c>
      <c r="I16" s="18">
        <v>250000</v>
      </c>
    </row>
    <row r="17" spans="1:9" s="6" customFormat="1" ht="56.25">
      <c r="A17" s="20" t="s">
        <v>97</v>
      </c>
      <c r="B17" s="22" t="s">
        <v>389</v>
      </c>
      <c r="C17" s="22" t="s">
        <v>0</v>
      </c>
      <c r="D17" s="18">
        <f aca="true" t="shared" si="6" ref="D17:I17">D18</f>
        <v>254978.64</v>
      </c>
      <c r="E17" s="18">
        <f t="shared" si="6"/>
        <v>254978.64</v>
      </c>
      <c r="F17" s="18">
        <f t="shared" si="6"/>
        <v>254978.64</v>
      </c>
      <c r="G17" s="18">
        <f t="shared" si="6"/>
        <v>254978.64</v>
      </c>
      <c r="H17" s="18">
        <f t="shared" si="6"/>
        <v>254978.64</v>
      </c>
      <c r="I17" s="18">
        <f t="shared" si="6"/>
        <v>254978.64</v>
      </c>
    </row>
    <row r="18" spans="1:9" s="6" customFormat="1" ht="56.25">
      <c r="A18" s="20" t="s">
        <v>391</v>
      </c>
      <c r="B18" s="22" t="s">
        <v>390</v>
      </c>
      <c r="C18" s="22" t="s">
        <v>0</v>
      </c>
      <c r="D18" s="18">
        <f aca="true" t="shared" si="7" ref="D18:I18">4978.64+250000</f>
        <v>254978.64</v>
      </c>
      <c r="E18" s="18">
        <f t="shared" si="7"/>
        <v>254978.64</v>
      </c>
      <c r="F18" s="18">
        <f t="shared" si="7"/>
        <v>254978.64</v>
      </c>
      <c r="G18" s="18">
        <f t="shared" si="7"/>
        <v>254978.64</v>
      </c>
      <c r="H18" s="18">
        <f t="shared" si="7"/>
        <v>254978.64</v>
      </c>
      <c r="I18" s="18">
        <f t="shared" si="7"/>
        <v>254978.64</v>
      </c>
    </row>
    <row r="19" spans="1:9" s="23" customFormat="1" ht="36.75" customHeight="1">
      <c r="A19" s="19" t="s">
        <v>100</v>
      </c>
      <c r="B19" s="22" t="s">
        <v>9</v>
      </c>
      <c r="C19" s="22" t="s">
        <v>0</v>
      </c>
      <c r="D19" s="18" t="e">
        <f aca="true" t="shared" si="8" ref="D19:I19">D20+D23</f>
        <v>#REF!</v>
      </c>
      <c r="E19" s="18" t="e">
        <f t="shared" si="8"/>
        <v>#REF!</v>
      </c>
      <c r="F19" s="18" t="e">
        <f t="shared" si="8"/>
        <v>#REF!</v>
      </c>
      <c r="G19" s="18" t="e">
        <f t="shared" si="8"/>
        <v>#REF!</v>
      </c>
      <c r="H19" s="18" t="e">
        <f t="shared" si="8"/>
        <v>#REF!</v>
      </c>
      <c r="I19" s="18" t="e">
        <f t="shared" si="8"/>
        <v>#REF!</v>
      </c>
    </row>
    <row r="20" spans="1:9" s="6" customFormat="1" ht="37.5" hidden="1">
      <c r="A20" s="25" t="s">
        <v>98</v>
      </c>
      <c r="B20" s="22" t="s">
        <v>10</v>
      </c>
      <c r="C20" s="22" t="s">
        <v>0</v>
      </c>
      <c r="D20" s="18">
        <f aca="true" t="shared" si="9" ref="D20:I20">D22</f>
        <v>87537</v>
      </c>
      <c r="E20" s="18">
        <f t="shared" si="9"/>
        <v>87537</v>
      </c>
      <c r="F20" s="18">
        <f t="shared" si="9"/>
        <v>87537</v>
      </c>
      <c r="G20" s="18">
        <f t="shared" si="9"/>
        <v>87537</v>
      </c>
      <c r="H20" s="18">
        <f t="shared" si="9"/>
        <v>87537</v>
      </c>
      <c r="I20" s="18">
        <f t="shared" si="9"/>
        <v>87537</v>
      </c>
    </row>
    <row r="21" spans="1:9" s="6" customFormat="1" ht="37.5" hidden="1">
      <c r="A21" s="26" t="s">
        <v>99</v>
      </c>
      <c r="B21" s="22" t="s">
        <v>11</v>
      </c>
      <c r="C21" s="22" t="s">
        <v>0</v>
      </c>
      <c r="D21" s="18">
        <f aca="true" t="shared" si="10" ref="D21:I21">D22</f>
        <v>87537</v>
      </c>
      <c r="E21" s="18">
        <f t="shared" si="10"/>
        <v>87537</v>
      </c>
      <c r="F21" s="18">
        <f t="shared" si="10"/>
        <v>87537</v>
      </c>
      <c r="G21" s="18">
        <f t="shared" si="10"/>
        <v>87537</v>
      </c>
      <c r="H21" s="18">
        <f t="shared" si="10"/>
        <v>87537</v>
      </c>
      <c r="I21" s="18">
        <f t="shared" si="10"/>
        <v>87537</v>
      </c>
    </row>
    <row r="22" spans="1:9" s="6" customFormat="1" ht="36" customHeight="1" hidden="1">
      <c r="A22" s="20" t="s">
        <v>105</v>
      </c>
      <c r="B22" s="22" t="s">
        <v>12</v>
      </c>
      <c r="C22" s="22" t="s">
        <v>0</v>
      </c>
      <c r="D22" s="18">
        <f aca="true" t="shared" si="11" ref="D22:I22">66600+20937</f>
        <v>87537</v>
      </c>
      <c r="E22" s="18">
        <f t="shared" si="11"/>
        <v>87537</v>
      </c>
      <c r="F22" s="18">
        <f t="shared" si="11"/>
        <v>87537</v>
      </c>
      <c r="G22" s="18">
        <f t="shared" si="11"/>
        <v>87537</v>
      </c>
      <c r="H22" s="18">
        <f t="shared" si="11"/>
        <v>87537</v>
      </c>
      <c r="I22" s="18">
        <f t="shared" si="11"/>
        <v>87537</v>
      </c>
    </row>
    <row r="23" spans="1:9" s="6" customFormat="1" ht="37.5" hidden="1">
      <c r="A23" s="27" t="s">
        <v>101</v>
      </c>
      <c r="B23" s="22" t="s">
        <v>13</v>
      </c>
      <c r="C23" s="22" t="s">
        <v>0</v>
      </c>
      <c r="D23" s="18" t="e">
        <f>D24-#REF!</f>
        <v>#REF!</v>
      </c>
      <c r="E23" s="18" t="e">
        <f>E24-#REF!</f>
        <v>#REF!</v>
      </c>
      <c r="F23" s="18" t="e">
        <f>F24-#REF!</f>
        <v>#REF!</v>
      </c>
      <c r="G23" s="18" t="e">
        <f>G24-#REF!</f>
        <v>#REF!</v>
      </c>
      <c r="H23" s="18" t="e">
        <f>H24-#REF!</f>
        <v>#REF!</v>
      </c>
      <c r="I23" s="18" t="e">
        <f>I24-#REF!</f>
        <v>#REF!</v>
      </c>
    </row>
    <row r="24" spans="1:9" s="6" customFormat="1" ht="109.5" customHeight="1" hidden="1">
      <c r="A24" s="28" t="s">
        <v>116</v>
      </c>
      <c r="B24" s="22" t="s">
        <v>14</v>
      </c>
      <c r="C24" s="22" t="s">
        <v>0</v>
      </c>
      <c r="D24" s="18" t="e">
        <f>#REF!+D25</f>
        <v>#REF!</v>
      </c>
      <c r="E24" s="18" t="e">
        <f>#REF!+E25</f>
        <v>#REF!</v>
      </c>
      <c r="F24" s="18" t="e">
        <f>#REF!+F25</f>
        <v>#REF!</v>
      </c>
      <c r="G24" s="18" t="e">
        <f>#REF!+G25</f>
        <v>#REF!</v>
      </c>
      <c r="H24" s="18" t="e">
        <f>#REF!+H25</f>
        <v>#REF!</v>
      </c>
      <c r="I24" s="18" t="e">
        <f>#REF!+I25</f>
        <v>#REF!</v>
      </c>
    </row>
    <row r="25" spans="1:9" s="6" customFormat="1" ht="112.5" hidden="1">
      <c r="A25" s="28" t="s">
        <v>106</v>
      </c>
      <c r="B25" s="22" t="s">
        <v>15</v>
      </c>
      <c r="C25" s="22" t="s">
        <v>0</v>
      </c>
      <c r="D25" s="18">
        <v>2800</v>
      </c>
      <c r="E25" s="18">
        <v>2800</v>
      </c>
      <c r="F25" s="18">
        <v>2800</v>
      </c>
      <c r="G25" s="18">
        <v>2800</v>
      </c>
      <c r="H25" s="18">
        <v>2800</v>
      </c>
      <c r="I25" s="18">
        <v>2800</v>
      </c>
    </row>
    <row r="26" spans="2:3" s="6" customFormat="1" ht="18.75">
      <c r="B26" s="29"/>
      <c r="C26" s="30"/>
    </row>
    <row r="27" spans="2:3" s="6" customFormat="1" ht="18.75">
      <c r="B27" s="29"/>
      <c r="C27" s="30"/>
    </row>
    <row r="28" spans="2:3" s="6" customFormat="1" ht="18.75">
      <c r="B28" s="29"/>
      <c r="C28" s="30"/>
    </row>
    <row r="29" spans="2:3" s="6" customFormat="1" ht="18.75">
      <c r="B29" s="29"/>
      <c r="C29" s="30"/>
    </row>
    <row r="30" spans="2:3" s="6" customFormat="1" ht="18.75">
      <c r="B30" s="31"/>
      <c r="C30" s="32"/>
    </row>
    <row r="31" spans="2:3" s="6" customFormat="1" ht="18.75">
      <c r="B31" s="29"/>
      <c r="C31" s="30"/>
    </row>
    <row r="32" spans="2:3" s="6" customFormat="1" ht="18.75">
      <c r="B32" s="29"/>
      <c r="C32" s="30"/>
    </row>
    <row r="33" spans="2:3" s="6" customFormat="1" ht="18.75">
      <c r="B33" s="33"/>
      <c r="C33" s="34"/>
    </row>
    <row r="34" spans="2:3" s="6" customFormat="1" ht="18.75">
      <c r="B34" s="29"/>
      <c r="C34" s="30"/>
    </row>
    <row r="35" spans="2:3" s="6" customFormat="1" ht="18.75">
      <c r="B35" s="29"/>
      <c r="C35" s="30"/>
    </row>
    <row r="36" spans="2:3" s="6" customFormat="1" ht="18.75">
      <c r="B36" s="33"/>
      <c r="C36" s="34"/>
    </row>
    <row r="37" spans="2:3" s="6" customFormat="1" ht="18.75">
      <c r="B37" s="29"/>
      <c r="C37" s="30"/>
    </row>
    <row r="38" spans="2:3" s="6" customFormat="1" ht="18.75">
      <c r="B38" s="29"/>
      <c r="C38" s="30"/>
    </row>
    <row r="39" spans="2:3" s="6" customFormat="1" ht="18.75">
      <c r="B39" s="29"/>
      <c r="C39" s="30"/>
    </row>
    <row r="40" spans="2:3" s="6" customFormat="1" ht="18.75">
      <c r="B40" s="29"/>
      <c r="C40" s="30"/>
    </row>
    <row r="41" spans="2:3" s="6" customFormat="1" ht="18.75">
      <c r="B41" s="35"/>
      <c r="C41" s="36"/>
    </row>
    <row r="42" spans="2:3" s="6" customFormat="1" ht="18.75">
      <c r="B42" s="35"/>
      <c r="C42" s="36"/>
    </row>
    <row r="43" spans="2:3" s="6" customFormat="1" ht="18.75">
      <c r="B43" s="35"/>
      <c r="C43" s="36"/>
    </row>
    <row r="44" s="6" customFormat="1" ht="18.75">
      <c r="C44" s="37"/>
    </row>
    <row r="45" s="6" customFormat="1" ht="18.75">
      <c r="C45" s="37"/>
    </row>
    <row r="46" s="6" customFormat="1" ht="18.75">
      <c r="C46" s="37"/>
    </row>
    <row r="47" s="6" customFormat="1" ht="18.75">
      <c r="C47" s="37"/>
    </row>
    <row r="48" s="6" customFormat="1" ht="18.75">
      <c r="C48" s="37"/>
    </row>
    <row r="49" s="6" customFormat="1" ht="18.75">
      <c r="C49" s="37"/>
    </row>
    <row r="50" s="6" customFormat="1" ht="18.75">
      <c r="C50" s="37"/>
    </row>
    <row r="51" s="6" customFormat="1" ht="18.75">
      <c r="C51" s="37"/>
    </row>
    <row r="52" s="6" customFormat="1" ht="18.75">
      <c r="C52" s="37"/>
    </row>
    <row r="53" s="6" customFormat="1" ht="18.75">
      <c r="C53" s="37"/>
    </row>
    <row r="54" s="6" customFormat="1" ht="18.75">
      <c r="C54" s="37"/>
    </row>
    <row r="55" s="6" customFormat="1" ht="18.75">
      <c r="C55" s="37"/>
    </row>
    <row r="56" s="6" customFormat="1" ht="18.75">
      <c r="C56" s="37"/>
    </row>
    <row r="57" s="6" customFormat="1" ht="18.75">
      <c r="C57" s="37"/>
    </row>
    <row r="58" s="6" customFormat="1" ht="18.75">
      <c r="C58" s="37"/>
    </row>
    <row r="59" s="6" customFormat="1" ht="18.75">
      <c r="C59" s="37"/>
    </row>
    <row r="60" s="6" customFormat="1" ht="18.75">
      <c r="C60" s="37"/>
    </row>
    <row r="61" s="6" customFormat="1" ht="18.75">
      <c r="C61" s="37"/>
    </row>
    <row r="62" s="6" customFormat="1" ht="18.75">
      <c r="C62" s="37"/>
    </row>
    <row r="63" s="6" customFormat="1" ht="18.75">
      <c r="C63" s="37"/>
    </row>
    <row r="64" s="6" customFormat="1" ht="18.75">
      <c r="C64" s="37"/>
    </row>
    <row r="65" s="6" customFormat="1" ht="18.75">
      <c r="C65" s="37"/>
    </row>
    <row r="66" s="6" customFormat="1" ht="18.75">
      <c r="C66" s="37"/>
    </row>
    <row r="67" s="6" customFormat="1" ht="18.75">
      <c r="C67" s="37"/>
    </row>
    <row r="68" s="6" customFormat="1" ht="18.75">
      <c r="C68" s="37"/>
    </row>
    <row r="69" s="6" customFormat="1" ht="18.75">
      <c r="C69" s="37"/>
    </row>
    <row r="70" s="6" customFormat="1" ht="18.75">
      <c r="C70" s="37"/>
    </row>
    <row r="71" s="6" customFormat="1" ht="18.75">
      <c r="C71" s="37"/>
    </row>
    <row r="72" s="6" customFormat="1" ht="18.75">
      <c r="C72" s="37"/>
    </row>
    <row r="73" s="6" customFormat="1" ht="18.75">
      <c r="C73" s="37"/>
    </row>
    <row r="74" s="6" customFormat="1" ht="18.75">
      <c r="C74" s="37"/>
    </row>
    <row r="75" s="6" customFormat="1" ht="18.75">
      <c r="C75" s="37"/>
    </row>
    <row r="76" s="6" customFormat="1" ht="18.75">
      <c r="C76" s="37"/>
    </row>
    <row r="77" s="6" customFormat="1" ht="18.75">
      <c r="C77" s="37"/>
    </row>
    <row r="78" s="6" customFormat="1" ht="18.75">
      <c r="C78" s="37"/>
    </row>
    <row r="79" s="6" customFormat="1" ht="18.75">
      <c r="C79" s="37"/>
    </row>
    <row r="80" s="6" customFormat="1" ht="18.75">
      <c r="C80" s="37"/>
    </row>
    <row r="81" s="6" customFormat="1" ht="18.75">
      <c r="C81" s="37"/>
    </row>
    <row r="82" s="6" customFormat="1" ht="18.75">
      <c r="C82" s="37"/>
    </row>
    <row r="83" s="6" customFormat="1" ht="18.75">
      <c r="C83" s="37"/>
    </row>
    <row r="84" s="6" customFormat="1" ht="18.75">
      <c r="C84" s="37"/>
    </row>
    <row r="85" s="6" customFormat="1" ht="18.75">
      <c r="C85" s="37"/>
    </row>
    <row r="86" s="6" customFormat="1" ht="18.75">
      <c r="C86" s="37"/>
    </row>
    <row r="87" s="6" customFormat="1" ht="18.75">
      <c r="C87" s="37"/>
    </row>
    <row r="88" s="6" customFormat="1" ht="18.75">
      <c r="C88" s="37"/>
    </row>
    <row r="89" s="6" customFormat="1" ht="18.75">
      <c r="C89" s="37"/>
    </row>
    <row r="90" s="6" customFormat="1" ht="18.75">
      <c r="C90" s="37"/>
    </row>
    <row r="91" s="6" customFormat="1" ht="18.75">
      <c r="C91" s="37"/>
    </row>
    <row r="92" s="6" customFormat="1" ht="18.75">
      <c r="C92" s="37"/>
    </row>
    <row r="93" s="6" customFormat="1" ht="18.75">
      <c r="C93" s="37"/>
    </row>
    <row r="94" s="6" customFormat="1" ht="18.75">
      <c r="C94" s="37"/>
    </row>
    <row r="95" s="6" customFormat="1" ht="18.75">
      <c r="C95" s="37"/>
    </row>
    <row r="96" s="6" customFormat="1" ht="18.75">
      <c r="C96" s="37"/>
    </row>
    <row r="97" s="6" customFormat="1" ht="18.75">
      <c r="C97" s="37"/>
    </row>
    <row r="98" s="6" customFormat="1" ht="18.75">
      <c r="C98" s="37"/>
    </row>
    <row r="99" s="6" customFormat="1" ht="18.75">
      <c r="C99" s="37"/>
    </row>
    <row r="100" s="6" customFormat="1" ht="18.75">
      <c r="C100" s="37"/>
    </row>
    <row r="101" s="6" customFormat="1" ht="18.75">
      <c r="C101" s="37"/>
    </row>
    <row r="102" s="6" customFormat="1" ht="18.75">
      <c r="C102" s="37"/>
    </row>
    <row r="103" s="6" customFormat="1" ht="18.75">
      <c r="C103" s="37"/>
    </row>
    <row r="104" s="6" customFormat="1" ht="18.75">
      <c r="C104" s="37"/>
    </row>
    <row r="105" s="6" customFormat="1" ht="18.75">
      <c r="C105" s="37"/>
    </row>
    <row r="106" s="6" customFormat="1" ht="18.75">
      <c r="C106" s="37"/>
    </row>
    <row r="107" s="6" customFormat="1" ht="18.75">
      <c r="C107" s="37"/>
    </row>
    <row r="108" s="6" customFormat="1" ht="18.75">
      <c r="C108" s="37"/>
    </row>
    <row r="109" s="6" customFormat="1" ht="18.75">
      <c r="C109" s="37"/>
    </row>
    <row r="110" s="6" customFormat="1" ht="18.75">
      <c r="C110" s="37"/>
    </row>
    <row r="111" s="6" customFormat="1" ht="18.75">
      <c r="C111" s="37"/>
    </row>
    <row r="112" s="6" customFormat="1" ht="18.75">
      <c r="C112" s="37"/>
    </row>
    <row r="113" s="6" customFormat="1" ht="18.75">
      <c r="C113" s="37"/>
    </row>
    <row r="114" s="6" customFormat="1" ht="18.75">
      <c r="C114" s="37"/>
    </row>
    <row r="115" s="6" customFormat="1" ht="18.75">
      <c r="C115" s="37"/>
    </row>
    <row r="116" s="6" customFormat="1" ht="18.75">
      <c r="C116" s="37"/>
    </row>
    <row r="117" s="6" customFormat="1" ht="18.75">
      <c r="C117" s="37"/>
    </row>
    <row r="118" s="6" customFormat="1" ht="18.75">
      <c r="C118" s="37"/>
    </row>
    <row r="119" s="6" customFormat="1" ht="18.75">
      <c r="C119" s="37"/>
    </row>
    <row r="120" s="6" customFormat="1" ht="18.75">
      <c r="C120" s="37"/>
    </row>
    <row r="121" s="6" customFormat="1" ht="18.75">
      <c r="C121" s="37"/>
    </row>
    <row r="122" s="6" customFormat="1" ht="18.75">
      <c r="C122" s="37"/>
    </row>
    <row r="123" s="6" customFormat="1" ht="18.75">
      <c r="C123" s="37"/>
    </row>
    <row r="124" s="6" customFormat="1" ht="18.75">
      <c r="C124" s="37"/>
    </row>
    <row r="125" s="6" customFormat="1" ht="18.75">
      <c r="C125" s="37"/>
    </row>
    <row r="126" s="6" customFormat="1" ht="18.75">
      <c r="C126" s="37"/>
    </row>
    <row r="127" s="6" customFormat="1" ht="18.75">
      <c r="C127" s="37"/>
    </row>
    <row r="128" s="6" customFormat="1" ht="18.75">
      <c r="C128" s="37"/>
    </row>
    <row r="129" s="6" customFormat="1" ht="18.75">
      <c r="C129" s="37"/>
    </row>
    <row r="130" s="6" customFormat="1" ht="18.75">
      <c r="C130" s="37"/>
    </row>
    <row r="131" s="6" customFormat="1" ht="18.75">
      <c r="C131" s="37"/>
    </row>
    <row r="132" s="6" customFormat="1" ht="18.75">
      <c r="C132" s="37"/>
    </row>
    <row r="133" s="6" customFormat="1" ht="18.75">
      <c r="C133" s="37"/>
    </row>
    <row r="134" s="6" customFormat="1" ht="18.75">
      <c r="C134" s="37"/>
    </row>
    <row r="135" s="6" customFormat="1" ht="18.75">
      <c r="C135" s="37"/>
    </row>
    <row r="136" s="6" customFormat="1" ht="18.75">
      <c r="C136" s="37"/>
    </row>
    <row r="137" s="6" customFormat="1" ht="18.75">
      <c r="C137" s="37"/>
    </row>
    <row r="138" s="6" customFormat="1" ht="18.75">
      <c r="C138" s="37"/>
    </row>
    <row r="139" s="6" customFormat="1" ht="18.75">
      <c r="C139" s="37"/>
    </row>
    <row r="140" s="6" customFormat="1" ht="18.75">
      <c r="C140" s="37"/>
    </row>
    <row r="141" s="6" customFormat="1" ht="18.75">
      <c r="C141" s="37"/>
    </row>
    <row r="142" s="6" customFormat="1" ht="18.75">
      <c r="C142" s="37"/>
    </row>
    <row r="143" s="6" customFormat="1" ht="18.75">
      <c r="C143" s="37"/>
    </row>
    <row r="144" s="6" customFormat="1" ht="18.75">
      <c r="C144" s="37"/>
    </row>
    <row r="145" s="6" customFormat="1" ht="18.75">
      <c r="C145" s="37"/>
    </row>
    <row r="146" s="6" customFormat="1" ht="18.75">
      <c r="C146" s="37"/>
    </row>
    <row r="147" s="6" customFormat="1" ht="18.75">
      <c r="C147" s="37"/>
    </row>
    <row r="148" ht="15.75">
      <c r="C148" s="5"/>
    </row>
    <row r="149" ht="15.75">
      <c r="C149" s="5"/>
    </row>
    <row r="150" ht="15.75">
      <c r="C150" s="5"/>
    </row>
    <row r="151" ht="15.75">
      <c r="C151" s="5"/>
    </row>
    <row r="152" ht="15.75">
      <c r="C152" s="5"/>
    </row>
    <row r="153" ht="15.75">
      <c r="C153" s="5"/>
    </row>
  </sheetData>
  <sheetProtection/>
  <mergeCells count="4">
    <mergeCell ref="A2:C2"/>
    <mergeCell ref="D1:E1"/>
    <mergeCell ref="F1:G1"/>
    <mergeCell ref="H1:I1"/>
  </mergeCells>
  <printOptions/>
  <pageMargins left="1.0236220472440944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84" zoomScaleSheetLayoutView="84" workbookViewId="0" topLeftCell="A81">
      <selection activeCell="I83" sqref="I83"/>
    </sheetView>
  </sheetViews>
  <sheetFormatPr defaultColWidth="9.00390625" defaultRowHeight="12.75"/>
  <cols>
    <col min="1" max="1" width="6.125" style="0" customWidth="1"/>
    <col min="2" max="2" width="46.00390625" style="0" customWidth="1"/>
    <col min="3" max="3" width="8.875" style="0" customWidth="1"/>
    <col min="4" max="4" width="9.25390625" style="0" customWidth="1"/>
    <col min="5" max="5" width="19.625" style="0" customWidth="1"/>
    <col min="6" max="6" width="9.625" style="0" customWidth="1"/>
    <col min="7" max="7" width="0.12890625" style="0" customWidth="1"/>
    <col min="8" max="8" width="16.25390625" style="0" customWidth="1"/>
    <col min="9" max="9" width="14.625" style="0" customWidth="1"/>
  </cols>
  <sheetData>
    <row r="1" spans="1:9" ht="108.75" customHeight="1">
      <c r="A1" s="90"/>
      <c r="B1" s="243" t="s">
        <v>417</v>
      </c>
      <c r="C1" s="267"/>
      <c r="D1" s="267"/>
      <c r="E1" s="267"/>
      <c r="F1" s="267"/>
      <c r="G1" s="267"/>
      <c r="H1" s="267"/>
      <c r="I1" s="267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0.25" customHeight="1">
      <c r="A3" s="271" t="s">
        <v>418</v>
      </c>
      <c r="B3" s="271"/>
      <c r="C3" s="271"/>
      <c r="D3" s="271"/>
      <c r="E3" s="271"/>
      <c r="F3" s="271"/>
      <c r="G3" s="271"/>
      <c r="H3" s="265"/>
      <c r="I3" s="39"/>
    </row>
    <row r="4" spans="1:9" ht="18.75" customHeight="1">
      <c r="A4" s="72"/>
      <c r="B4" s="72"/>
      <c r="C4" s="72"/>
      <c r="D4" s="72"/>
      <c r="E4" s="72"/>
      <c r="F4" s="72"/>
      <c r="G4" s="72"/>
      <c r="H4" s="166"/>
      <c r="I4" s="39" t="s">
        <v>254</v>
      </c>
    </row>
    <row r="5" spans="1:9" ht="18.75">
      <c r="A5" s="192"/>
      <c r="B5" s="192"/>
      <c r="C5" s="192"/>
      <c r="D5" s="192"/>
      <c r="E5" s="194"/>
      <c r="F5" s="194"/>
      <c r="G5" s="277" t="s">
        <v>367</v>
      </c>
      <c r="H5" s="278"/>
      <c r="I5" s="219" t="s">
        <v>409</v>
      </c>
    </row>
    <row r="6" spans="1:9" ht="63.75" customHeight="1">
      <c r="A6" s="79" t="s">
        <v>195</v>
      </c>
      <c r="B6" s="79" t="s">
        <v>196</v>
      </c>
      <c r="C6" s="100" t="s">
        <v>197</v>
      </c>
      <c r="D6" s="100" t="s">
        <v>198</v>
      </c>
      <c r="E6" s="100" t="s">
        <v>199</v>
      </c>
      <c r="F6" s="100" t="s">
        <v>200</v>
      </c>
      <c r="G6" s="100" t="s">
        <v>124</v>
      </c>
      <c r="H6" s="79" t="s">
        <v>318</v>
      </c>
      <c r="I6" s="79" t="s">
        <v>318</v>
      </c>
    </row>
    <row r="7" spans="1:9" ht="18.75">
      <c r="A7" s="60">
        <v>1</v>
      </c>
      <c r="B7" s="79">
        <v>2</v>
      </c>
      <c r="C7" s="100" t="s">
        <v>201</v>
      </c>
      <c r="D7" s="100" t="s">
        <v>202</v>
      </c>
      <c r="E7" s="100" t="s">
        <v>203</v>
      </c>
      <c r="F7" s="100" t="s">
        <v>204</v>
      </c>
      <c r="G7" s="79">
        <v>6</v>
      </c>
      <c r="H7" s="79">
        <v>7</v>
      </c>
      <c r="I7" s="188">
        <v>8</v>
      </c>
    </row>
    <row r="8" spans="1:9" ht="18.75" customHeight="1">
      <c r="A8" s="13" t="s">
        <v>205</v>
      </c>
      <c r="B8" s="101" t="s">
        <v>206</v>
      </c>
      <c r="C8" s="102" t="s">
        <v>207</v>
      </c>
      <c r="D8" s="102"/>
      <c r="E8" s="102"/>
      <c r="F8" s="102"/>
      <c r="G8" s="61" t="e">
        <f>G9+G16+G25</f>
        <v>#REF!</v>
      </c>
      <c r="H8" s="237">
        <f>H9+H16+H25</f>
        <v>1635.6750000000002</v>
      </c>
      <c r="I8" s="237">
        <f>I9+I16+I25</f>
        <v>1595.009</v>
      </c>
    </row>
    <row r="9" spans="1:9" ht="73.5" customHeight="1">
      <c r="A9" s="187" t="s">
        <v>208</v>
      </c>
      <c r="B9" s="104" t="s">
        <v>165</v>
      </c>
      <c r="C9" s="111" t="s">
        <v>207</v>
      </c>
      <c r="D9" s="111" t="s">
        <v>209</v>
      </c>
      <c r="E9" s="113" t="s">
        <v>286</v>
      </c>
      <c r="F9" s="102"/>
      <c r="G9" s="111" t="e">
        <f>G11</f>
        <v>#REF!</v>
      </c>
      <c r="H9" s="115">
        <f>H11</f>
        <v>482.766</v>
      </c>
      <c r="I9" s="115">
        <f>I11</f>
        <v>482.766</v>
      </c>
    </row>
    <row r="10" spans="1:9" ht="97.5" customHeight="1">
      <c r="A10" s="187"/>
      <c r="B10" s="220" t="s">
        <v>346</v>
      </c>
      <c r="C10" s="111" t="s">
        <v>207</v>
      </c>
      <c r="D10" s="111" t="s">
        <v>209</v>
      </c>
      <c r="E10" s="113" t="s">
        <v>286</v>
      </c>
      <c r="F10" s="102"/>
      <c r="G10" s="111"/>
      <c r="H10" s="115">
        <f>H11</f>
        <v>482.766</v>
      </c>
      <c r="I10" s="115">
        <f>I11</f>
        <v>482.766</v>
      </c>
    </row>
    <row r="11" spans="1:9" ht="38.25" customHeight="1">
      <c r="A11" s="60"/>
      <c r="B11" s="106" t="s">
        <v>345</v>
      </c>
      <c r="C11" s="110" t="s">
        <v>207</v>
      </c>
      <c r="D11" s="110" t="s">
        <v>209</v>
      </c>
      <c r="E11" s="98" t="s">
        <v>286</v>
      </c>
      <c r="F11" s="100"/>
      <c r="G11" s="110" t="e">
        <f>#REF!</f>
        <v>#REF!</v>
      </c>
      <c r="H11" s="117">
        <f>H12</f>
        <v>482.766</v>
      </c>
      <c r="I11" s="117">
        <f>I12</f>
        <v>482.766</v>
      </c>
    </row>
    <row r="12" spans="1:9" ht="54.75" customHeight="1">
      <c r="A12" s="60"/>
      <c r="B12" s="108" t="s">
        <v>210</v>
      </c>
      <c r="C12" s="110" t="s">
        <v>207</v>
      </c>
      <c r="D12" s="110" t="s">
        <v>209</v>
      </c>
      <c r="E12" s="98" t="s">
        <v>287</v>
      </c>
      <c r="F12" s="98" t="s">
        <v>18</v>
      </c>
      <c r="G12" s="110">
        <f>G13+G14</f>
        <v>29.5</v>
      </c>
      <c r="H12" s="117">
        <f>H13+H14</f>
        <v>482.766</v>
      </c>
      <c r="I12" s="117">
        <f>I13+I14</f>
        <v>482.766</v>
      </c>
    </row>
    <row r="13" spans="1:9" ht="37.5" customHeight="1">
      <c r="A13" s="60"/>
      <c r="B13" s="108" t="s">
        <v>268</v>
      </c>
      <c r="C13" s="110" t="s">
        <v>207</v>
      </c>
      <c r="D13" s="110" t="s">
        <v>209</v>
      </c>
      <c r="E13" s="98" t="s">
        <v>307</v>
      </c>
      <c r="F13" s="98" t="s">
        <v>211</v>
      </c>
      <c r="G13" s="110">
        <v>22.7</v>
      </c>
      <c r="H13" s="117">
        <f>9!H11</f>
        <v>370.788</v>
      </c>
      <c r="I13" s="117">
        <f>H13</f>
        <v>370.788</v>
      </c>
    </row>
    <row r="14" spans="1:9" ht="114" customHeight="1">
      <c r="A14" s="60"/>
      <c r="B14" s="112" t="s">
        <v>269</v>
      </c>
      <c r="C14" s="110" t="s">
        <v>207</v>
      </c>
      <c r="D14" s="110" t="s">
        <v>209</v>
      </c>
      <c r="E14" s="98" t="s">
        <v>307</v>
      </c>
      <c r="F14" s="98" t="s">
        <v>270</v>
      </c>
      <c r="G14" s="110">
        <v>6.8</v>
      </c>
      <c r="H14" s="117">
        <f>9!H12</f>
        <v>111.978</v>
      </c>
      <c r="I14" s="117">
        <f>H14</f>
        <v>111.978</v>
      </c>
    </row>
    <row r="15" spans="1:9" ht="114" customHeight="1">
      <c r="A15" s="13" t="s">
        <v>212</v>
      </c>
      <c r="B15" s="222" t="s">
        <v>360</v>
      </c>
      <c r="C15" s="113" t="s">
        <v>207</v>
      </c>
      <c r="D15" s="113" t="s">
        <v>213</v>
      </c>
      <c r="E15" s="113" t="s">
        <v>433</v>
      </c>
      <c r="F15" s="98"/>
      <c r="G15" s="110"/>
      <c r="H15" s="115">
        <f>H16</f>
        <v>1149.909</v>
      </c>
      <c r="I15" s="115">
        <f>I16</f>
        <v>1109.243</v>
      </c>
    </row>
    <row r="16" spans="1:9" ht="97.5" customHeight="1">
      <c r="A16" s="13"/>
      <c r="B16" s="220" t="s">
        <v>346</v>
      </c>
      <c r="C16" s="113" t="s">
        <v>207</v>
      </c>
      <c r="D16" s="113" t="s">
        <v>213</v>
      </c>
      <c r="E16" s="113" t="s">
        <v>433</v>
      </c>
      <c r="F16" s="113"/>
      <c r="G16" s="115" t="e">
        <f>#REF!</f>
        <v>#REF!</v>
      </c>
      <c r="H16" s="115">
        <f>H17</f>
        <v>1149.909</v>
      </c>
      <c r="I16" s="115">
        <f>I17</f>
        <v>1109.243</v>
      </c>
    </row>
    <row r="17" spans="1:9" ht="60" customHeight="1">
      <c r="A17" s="60"/>
      <c r="B17" s="106" t="s">
        <v>214</v>
      </c>
      <c r="C17" s="98" t="s">
        <v>207</v>
      </c>
      <c r="D17" s="98" t="s">
        <v>213</v>
      </c>
      <c r="E17" s="98" t="s">
        <v>436</v>
      </c>
      <c r="F17" s="98"/>
      <c r="G17" s="117" t="e">
        <f>G18+G23+#REF!</f>
        <v>#REF!</v>
      </c>
      <c r="H17" s="117">
        <f>H18+H23+H21+H22</f>
        <v>1149.909</v>
      </c>
      <c r="I17" s="117">
        <f>I18+I23</f>
        <v>1109.243</v>
      </c>
    </row>
    <row r="18" spans="1:9" ht="57.75" customHeight="1">
      <c r="A18" s="60"/>
      <c r="B18" s="108" t="s">
        <v>210</v>
      </c>
      <c r="C18" s="98" t="s">
        <v>207</v>
      </c>
      <c r="D18" s="98" t="s">
        <v>213</v>
      </c>
      <c r="E18" s="98" t="s">
        <v>434</v>
      </c>
      <c r="F18" s="98" t="s">
        <v>18</v>
      </c>
      <c r="G18" s="117">
        <f>G19+G20</f>
        <v>87</v>
      </c>
      <c r="H18" s="117">
        <f>H19+H20</f>
        <v>833.426</v>
      </c>
      <c r="I18" s="117">
        <f>I19+I20+I21+I22-0.01</f>
        <v>1109.243</v>
      </c>
    </row>
    <row r="19" spans="1:9" ht="45" customHeight="1">
      <c r="A19" s="60"/>
      <c r="B19" s="112" t="s">
        <v>268</v>
      </c>
      <c r="C19" s="98" t="s">
        <v>207</v>
      </c>
      <c r="D19" s="98" t="s">
        <v>213</v>
      </c>
      <c r="E19" s="98" t="s">
        <v>434</v>
      </c>
      <c r="F19" s="98" t="s">
        <v>211</v>
      </c>
      <c r="G19" s="117">
        <v>66.8</v>
      </c>
      <c r="H19" s="117">
        <v>715.446</v>
      </c>
      <c r="I19" s="117">
        <v>687.04</v>
      </c>
    </row>
    <row r="20" spans="1:9" ht="115.5" customHeight="1">
      <c r="A20" s="60"/>
      <c r="B20" s="112" t="s">
        <v>269</v>
      </c>
      <c r="C20" s="98" t="s">
        <v>207</v>
      </c>
      <c r="D20" s="98" t="s">
        <v>213</v>
      </c>
      <c r="E20" s="98" t="s">
        <v>434</v>
      </c>
      <c r="F20" s="98" t="s">
        <v>270</v>
      </c>
      <c r="G20" s="117">
        <v>20.2</v>
      </c>
      <c r="H20" s="117">
        <v>117.98</v>
      </c>
      <c r="I20" s="117">
        <v>105.73</v>
      </c>
    </row>
    <row r="21" spans="1:9" ht="35.25" customHeight="1">
      <c r="A21" s="60"/>
      <c r="B21" s="112" t="s">
        <v>268</v>
      </c>
      <c r="C21" s="98" t="s">
        <v>207</v>
      </c>
      <c r="D21" s="98" t="s">
        <v>213</v>
      </c>
      <c r="E21" s="98" t="s">
        <v>437</v>
      </c>
      <c r="F21" s="98" t="s">
        <v>211</v>
      </c>
      <c r="G21" s="117"/>
      <c r="H21" s="117">
        <f>9!H19</f>
        <v>220.905</v>
      </c>
      <c r="I21" s="117">
        <f>H21</f>
        <v>220.905</v>
      </c>
    </row>
    <row r="22" spans="1:9" ht="115.5" customHeight="1">
      <c r="A22" s="60"/>
      <c r="B22" s="112" t="s">
        <v>269</v>
      </c>
      <c r="C22" s="98" t="s">
        <v>207</v>
      </c>
      <c r="D22" s="98" t="s">
        <v>213</v>
      </c>
      <c r="E22" s="98" t="s">
        <v>437</v>
      </c>
      <c r="F22" s="98" t="s">
        <v>270</v>
      </c>
      <c r="G22" s="117"/>
      <c r="H22" s="117">
        <f>9!H20</f>
        <v>95.578</v>
      </c>
      <c r="I22" s="117">
        <f>H22</f>
        <v>95.578</v>
      </c>
    </row>
    <row r="23" spans="1:9" ht="53.25" customHeight="1">
      <c r="A23" s="60"/>
      <c r="B23" s="218" t="s">
        <v>288</v>
      </c>
      <c r="C23" s="98" t="s">
        <v>207</v>
      </c>
      <c r="D23" s="98" t="s">
        <v>213</v>
      </c>
      <c r="E23" s="98" t="s">
        <v>435</v>
      </c>
      <c r="F23" s="98"/>
      <c r="G23" s="117" t="e">
        <f>#REF!+G24</f>
        <v>#REF!</v>
      </c>
      <c r="H23" s="117">
        <f>H24</f>
        <v>0</v>
      </c>
      <c r="I23" s="117">
        <f>I24</f>
        <v>0</v>
      </c>
    </row>
    <row r="24" spans="1:9" ht="56.25" customHeight="1">
      <c r="A24" s="60"/>
      <c r="B24" s="218" t="s">
        <v>369</v>
      </c>
      <c r="C24" s="98" t="s">
        <v>207</v>
      </c>
      <c r="D24" s="98" t="s">
        <v>213</v>
      </c>
      <c r="E24" s="98" t="s">
        <v>435</v>
      </c>
      <c r="F24" s="98" t="s">
        <v>370</v>
      </c>
      <c r="G24" s="117">
        <v>-16</v>
      </c>
      <c r="H24" s="117">
        <v>0</v>
      </c>
      <c r="I24" s="117">
        <f>H24</f>
        <v>0</v>
      </c>
    </row>
    <row r="25" spans="1:9" ht="17.25" customHeight="1">
      <c r="A25" s="13" t="s">
        <v>341</v>
      </c>
      <c r="B25" s="121" t="s">
        <v>169</v>
      </c>
      <c r="C25" s="113" t="s">
        <v>207</v>
      </c>
      <c r="D25" s="113" t="s">
        <v>226</v>
      </c>
      <c r="E25" s="113"/>
      <c r="F25" s="113"/>
      <c r="G25" s="111">
        <f>G26</f>
        <v>0</v>
      </c>
      <c r="H25" s="115">
        <f>H26</f>
        <v>3</v>
      </c>
      <c r="I25" s="115">
        <f>H25</f>
        <v>3</v>
      </c>
    </row>
    <row r="26" spans="1:9" ht="21" customHeight="1">
      <c r="A26" s="60"/>
      <c r="B26" s="122" t="s">
        <v>227</v>
      </c>
      <c r="C26" s="98" t="s">
        <v>207</v>
      </c>
      <c r="D26" s="98" t="s">
        <v>226</v>
      </c>
      <c r="E26" s="98" t="s">
        <v>289</v>
      </c>
      <c r="F26" s="98"/>
      <c r="G26" s="110">
        <f>G27</f>
        <v>0</v>
      </c>
      <c r="H26" s="117">
        <f>H27</f>
        <v>3</v>
      </c>
      <c r="I26" s="117">
        <f>H26</f>
        <v>3</v>
      </c>
    </row>
    <row r="27" spans="1:9" ht="20.25" customHeight="1">
      <c r="A27" s="60"/>
      <c r="B27" s="122" t="s">
        <v>228</v>
      </c>
      <c r="C27" s="98" t="s">
        <v>207</v>
      </c>
      <c r="D27" s="98" t="s">
        <v>226</v>
      </c>
      <c r="E27" s="98" t="s">
        <v>289</v>
      </c>
      <c r="F27" s="98" t="s">
        <v>229</v>
      </c>
      <c r="G27" s="110">
        <v>0</v>
      </c>
      <c r="H27" s="117">
        <v>3</v>
      </c>
      <c r="I27" s="117">
        <f>H27</f>
        <v>3</v>
      </c>
    </row>
    <row r="28" spans="1:9" ht="21" customHeight="1">
      <c r="A28" s="124" t="s">
        <v>230</v>
      </c>
      <c r="B28" s="121" t="s">
        <v>231</v>
      </c>
      <c r="C28" s="113" t="s">
        <v>209</v>
      </c>
      <c r="D28" s="113"/>
      <c r="E28" s="113"/>
      <c r="F28" s="113"/>
      <c r="G28" s="115">
        <f>G29</f>
        <v>4.9</v>
      </c>
      <c r="H28" s="115">
        <f>H29</f>
        <v>133.6</v>
      </c>
      <c r="I28" s="115">
        <f>I29</f>
        <v>135.1</v>
      </c>
    </row>
    <row r="29" spans="1:9" ht="35.25" customHeight="1">
      <c r="A29" s="124" t="s">
        <v>232</v>
      </c>
      <c r="B29" s="119" t="s">
        <v>173</v>
      </c>
      <c r="C29" s="113" t="s">
        <v>209</v>
      </c>
      <c r="D29" s="113" t="s">
        <v>233</v>
      </c>
      <c r="E29" s="113"/>
      <c r="F29" s="113"/>
      <c r="G29" s="117">
        <f>G30+G35</f>
        <v>4.9</v>
      </c>
      <c r="H29" s="117">
        <f>H30+H35</f>
        <v>133.6</v>
      </c>
      <c r="I29" s="117">
        <f>I30+I35</f>
        <v>135.1</v>
      </c>
    </row>
    <row r="30" spans="1:9" ht="113.25" customHeight="1">
      <c r="A30" s="67"/>
      <c r="B30" s="122" t="s">
        <v>234</v>
      </c>
      <c r="C30" s="98" t="s">
        <v>209</v>
      </c>
      <c r="D30" s="98" t="s">
        <v>233</v>
      </c>
      <c r="E30" s="98" t="s">
        <v>347</v>
      </c>
      <c r="F30" s="98"/>
      <c r="G30" s="117">
        <f>G33+G34</f>
        <v>4.9</v>
      </c>
      <c r="H30" s="117">
        <f>H33+H34</f>
        <v>131.4</v>
      </c>
      <c r="I30" s="117">
        <f>I33+I34</f>
        <v>132.9</v>
      </c>
    </row>
    <row r="31" spans="1:9" ht="61.5" customHeight="1">
      <c r="A31" s="67"/>
      <c r="B31" s="108" t="s">
        <v>210</v>
      </c>
      <c r="C31" s="98" t="s">
        <v>209</v>
      </c>
      <c r="D31" s="98" t="s">
        <v>233</v>
      </c>
      <c r="E31" s="98" t="s">
        <v>347</v>
      </c>
      <c r="F31" s="98"/>
      <c r="G31" s="117">
        <f>G33+G34</f>
        <v>4.9</v>
      </c>
      <c r="H31" s="117">
        <f>H32</f>
        <v>131.4</v>
      </c>
      <c r="I31" s="117">
        <f>I32</f>
        <v>132.9</v>
      </c>
    </row>
    <row r="32" spans="1:9" ht="131.25" customHeight="1">
      <c r="A32" s="67"/>
      <c r="B32" s="108" t="s">
        <v>284</v>
      </c>
      <c r="C32" s="98" t="s">
        <v>209</v>
      </c>
      <c r="D32" s="98" t="s">
        <v>233</v>
      </c>
      <c r="E32" s="98" t="s">
        <v>347</v>
      </c>
      <c r="F32" s="98" t="s">
        <v>18</v>
      </c>
      <c r="G32" s="117">
        <f>G33+G34</f>
        <v>4.9</v>
      </c>
      <c r="H32" s="117">
        <f>H33+H34</f>
        <v>131.4</v>
      </c>
      <c r="I32" s="117">
        <f>I33+I34</f>
        <v>132.9</v>
      </c>
    </row>
    <row r="33" spans="1:9" ht="40.5" customHeight="1">
      <c r="A33" s="67"/>
      <c r="B33" s="112" t="s">
        <v>268</v>
      </c>
      <c r="C33" s="98" t="s">
        <v>209</v>
      </c>
      <c r="D33" s="98" t="s">
        <v>233</v>
      </c>
      <c r="E33" s="98" t="s">
        <v>347</v>
      </c>
      <c r="F33" s="98" t="s">
        <v>211</v>
      </c>
      <c r="G33" s="117">
        <v>3.8</v>
      </c>
      <c r="H33" s="117">
        <v>100.922</v>
      </c>
      <c r="I33" s="117">
        <v>102.074</v>
      </c>
    </row>
    <row r="34" spans="1:9" ht="113.25" customHeight="1">
      <c r="A34" s="67"/>
      <c r="B34" s="112" t="s">
        <v>269</v>
      </c>
      <c r="C34" s="98" t="s">
        <v>209</v>
      </c>
      <c r="D34" s="98" t="s">
        <v>233</v>
      </c>
      <c r="E34" s="98" t="s">
        <v>347</v>
      </c>
      <c r="F34" s="98" t="s">
        <v>270</v>
      </c>
      <c r="G34" s="117">
        <v>1.1</v>
      </c>
      <c r="H34" s="117">
        <v>30.478</v>
      </c>
      <c r="I34" s="117">
        <v>30.826</v>
      </c>
    </row>
    <row r="35" spans="1:9" ht="59.25" customHeight="1">
      <c r="A35" s="67"/>
      <c r="B35" s="86" t="s">
        <v>216</v>
      </c>
      <c r="C35" s="98" t="s">
        <v>209</v>
      </c>
      <c r="D35" s="98" t="s">
        <v>233</v>
      </c>
      <c r="E35" s="98" t="s">
        <v>347</v>
      </c>
      <c r="F35" s="98" t="s">
        <v>217</v>
      </c>
      <c r="G35" s="110" t="str">
        <f>G36</f>
        <v>0</v>
      </c>
      <c r="H35" s="117">
        <f>H36</f>
        <v>2.2</v>
      </c>
      <c r="I35" s="117">
        <f>I36</f>
        <v>2.2</v>
      </c>
    </row>
    <row r="36" spans="1:9" ht="52.5" customHeight="1">
      <c r="A36" s="67"/>
      <c r="B36" s="108" t="s">
        <v>218</v>
      </c>
      <c r="C36" s="98" t="s">
        <v>209</v>
      </c>
      <c r="D36" s="98" t="s">
        <v>233</v>
      </c>
      <c r="E36" s="98" t="s">
        <v>347</v>
      </c>
      <c r="F36" s="98" t="s">
        <v>219</v>
      </c>
      <c r="G36" s="98" t="s">
        <v>215</v>
      </c>
      <c r="H36" s="236">
        <f>9!H36</f>
        <v>2.2</v>
      </c>
      <c r="I36" s="236">
        <f>H36</f>
        <v>2.2</v>
      </c>
    </row>
    <row r="37" spans="1:9" ht="36" customHeight="1">
      <c r="A37" s="124" t="s">
        <v>239</v>
      </c>
      <c r="B37" s="69" t="s">
        <v>265</v>
      </c>
      <c r="C37" s="113" t="s">
        <v>233</v>
      </c>
      <c r="D37" s="113" t="s">
        <v>235</v>
      </c>
      <c r="E37" s="98"/>
      <c r="F37" s="98"/>
      <c r="G37" s="115" t="str">
        <f>G39</f>
        <v>0</v>
      </c>
      <c r="H37" s="115">
        <f>H39</f>
        <v>0</v>
      </c>
      <c r="I37" s="115">
        <f>I39</f>
        <v>0</v>
      </c>
    </row>
    <row r="38" spans="1:9" ht="39" customHeight="1">
      <c r="A38" s="124"/>
      <c r="B38" s="69" t="s">
        <v>266</v>
      </c>
      <c r="C38" s="113" t="s">
        <v>233</v>
      </c>
      <c r="D38" s="113" t="s">
        <v>235</v>
      </c>
      <c r="E38" s="221" t="s">
        <v>361</v>
      </c>
      <c r="F38" s="98"/>
      <c r="G38" s="115"/>
      <c r="H38" s="115">
        <f>H39</f>
        <v>0</v>
      </c>
      <c r="I38" s="115">
        <f>I39</f>
        <v>0</v>
      </c>
    </row>
    <row r="39" spans="1:9" ht="44.25" customHeight="1">
      <c r="A39" s="124" t="s">
        <v>242</v>
      </c>
      <c r="B39" s="69" t="s">
        <v>348</v>
      </c>
      <c r="C39" s="113" t="s">
        <v>233</v>
      </c>
      <c r="D39" s="113" t="s">
        <v>235</v>
      </c>
      <c r="E39" s="221" t="s">
        <v>361</v>
      </c>
      <c r="F39" s="113"/>
      <c r="G39" s="115" t="str">
        <f>G42</f>
        <v>0</v>
      </c>
      <c r="H39" s="115">
        <f aca="true" t="shared" si="0" ref="H39:I41">H40</f>
        <v>0</v>
      </c>
      <c r="I39" s="115">
        <f>I40</f>
        <v>0</v>
      </c>
    </row>
    <row r="40" spans="1:9" ht="96" customHeight="1">
      <c r="A40" s="67"/>
      <c r="B40" s="68" t="s">
        <v>350</v>
      </c>
      <c r="C40" s="98" t="s">
        <v>233</v>
      </c>
      <c r="D40" s="98" t="s">
        <v>235</v>
      </c>
      <c r="E40" s="125" t="s">
        <v>327</v>
      </c>
      <c r="F40" s="98"/>
      <c r="G40" s="117" t="str">
        <f>G41</f>
        <v>0</v>
      </c>
      <c r="H40" s="117">
        <f t="shared" si="0"/>
        <v>0</v>
      </c>
      <c r="I40" s="117">
        <f t="shared" si="0"/>
        <v>0</v>
      </c>
    </row>
    <row r="41" spans="1:9" ht="75.75" customHeight="1">
      <c r="A41" s="67"/>
      <c r="B41" s="86" t="s">
        <v>349</v>
      </c>
      <c r="C41" s="98" t="s">
        <v>233</v>
      </c>
      <c r="D41" s="98" t="s">
        <v>235</v>
      </c>
      <c r="E41" s="125" t="s">
        <v>274</v>
      </c>
      <c r="F41" s="98"/>
      <c r="G41" s="117" t="str">
        <f>G42</f>
        <v>0</v>
      </c>
      <c r="H41" s="117">
        <f t="shared" si="0"/>
        <v>0</v>
      </c>
      <c r="I41" s="117">
        <f t="shared" si="0"/>
        <v>0</v>
      </c>
    </row>
    <row r="42" spans="1:9" ht="56.25" customHeight="1">
      <c r="A42" s="67"/>
      <c r="B42" s="108" t="s">
        <v>218</v>
      </c>
      <c r="C42" s="98" t="s">
        <v>233</v>
      </c>
      <c r="D42" s="98" t="s">
        <v>235</v>
      </c>
      <c r="E42" s="125" t="s">
        <v>328</v>
      </c>
      <c r="F42" s="98" t="s">
        <v>219</v>
      </c>
      <c r="G42" s="98" t="s">
        <v>215</v>
      </c>
      <c r="H42" s="236">
        <v>0</v>
      </c>
      <c r="I42" s="236">
        <v>0</v>
      </c>
    </row>
    <row r="43" spans="1:9" ht="19.5" customHeight="1">
      <c r="A43" s="124" t="s">
        <v>243</v>
      </c>
      <c r="B43" s="119" t="s">
        <v>236</v>
      </c>
      <c r="C43" s="98" t="s">
        <v>213</v>
      </c>
      <c r="D43" s="98"/>
      <c r="E43" s="98"/>
      <c r="F43" s="98"/>
      <c r="G43" s="115" t="str">
        <f>G45</f>
        <v>0</v>
      </c>
      <c r="H43" s="115">
        <f>H45</f>
        <v>0</v>
      </c>
      <c r="I43" s="115">
        <f>I45</f>
        <v>0</v>
      </c>
    </row>
    <row r="44" spans="1:9" ht="38.25" customHeight="1">
      <c r="A44" s="124" t="s">
        <v>246</v>
      </c>
      <c r="B44" s="69" t="s">
        <v>267</v>
      </c>
      <c r="C44" s="113" t="s">
        <v>213</v>
      </c>
      <c r="D44" s="113" t="s">
        <v>237</v>
      </c>
      <c r="E44" s="98"/>
      <c r="F44" s="98"/>
      <c r="G44" s="115"/>
      <c r="H44" s="115"/>
      <c r="I44" s="115"/>
    </row>
    <row r="45" spans="1:9" ht="44.25" customHeight="1">
      <c r="A45" s="124"/>
      <c r="B45" s="69" t="s">
        <v>348</v>
      </c>
      <c r="C45" s="113" t="s">
        <v>213</v>
      </c>
      <c r="D45" s="113" t="s">
        <v>237</v>
      </c>
      <c r="E45" s="223" t="s">
        <v>362</v>
      </c>
      <c r="F45" s="98"/>
      <c r="G45" s="117" t="str">
        <f aca="true" t="shared" si="1" ref="G45:I46">G46</f>
        <v>0</v>
      </c>
      <c r="H45" s="115">
        <f t="shared" si="1"/>
        <v>0</v>
      </c>
      <c r="I45" s="115">
        <f t="shared" si="1"/>
        <v>0</v>
      </c>
    </row>
    <row r="46" spans="1:9" ht="94.5" customHeight="1">
      <c r="A46" s="124"/>
      <c r="B46" s="86" t="s">
        <v>275</v>
      </c>
      <c r="C46" s="98" t="s">
        <v>213</v>
      </c>
      <c r="D46" s="98" t="s">
        <v>237</v>
      </c>
      <c r="E46" s="126" t="s">
        <v>331</v>
      </c>
      <c r="F46" s="98" t="s">
        <v>217</v>
      </c>
      <c r="G46" s="117" t="str">
        <f t="shared" si="1"/>
        <v>0</v>
      </c>
      <c r="H46" s="117">
        <f t="shared" si="1"/>
        <v>0</v>
      </c>
      <c r="I46" s="117">
        <f>I47</f>
        <v>0</v>
      </c>
    </row>
    <row r="47" spans="1:9" ht="52.5" customHeight="1">
      <c r="A47" s="67"/>
      <c r="B47" s="108" t="s">
        <v>218</v>
      </c>
      <c r="C47" s="98" t="s">
        <v>213</v>
      </c>
      <c r="D47" s="98" t="s">
        <v>237</v>
      </c>
      <c r="E47" s="126" t="s">
        <v>332</v>
      </c>
      <c r="F47" s="98" t="s">
        <v>219</v>
      </c>
      <c r="G47" s="98" t="s">
        <v>215</v>
      </c>
      <c r="H47" s="236">
        <v>0</v>
      </c>
      <c r="I47" s="236">
        <v>0</v>
      </c>
    </row>
    <row r="48" spans="1:9" ht="0.75" customHeight="1" hidden="1">
      <c r="A48" s="124" t="s">
        <v>302</v>
      </c>
      <c r="B48" s="119" t="s">
        <v>238</v>
      </c>
      <c r="C48" s="98" t="s">
        <v>213</v>
      </c>
      <c r="D48" s="98" t="s">
        <v>235</v>
      </c>
      <c r="E48" s="98"/>
      <c r="F48" s="98"/>
      <c r="G48" s="117" t="str">
        <f>G49</f>
        <v>0</v>
      </c>
      <c r="H48" s="117" t="str">
        <f>H50</f>
        <v>0</v>
      </c>
      <c r="I48" s="117" t="str">
        <f>I50</f>
        <v>0</v>
      </c>
    </row>
    <row r="49" spans="1:9" ht="67.5" customHeight="1" hidden="1">
      <c r="A49" s="67"/>
      <c r="B49" s="86" t="s">
        <v>216</v>
      </c>
      <c r="C49" s="98" t="s">
        <v>213</v>
      </c>
      <c r="D49" s="98" t="s">
        <v>235</v>
      </c>
      <c r="E49" s="126" t="s">
        <v>290</v>
      </c>
      <c r="F49" s="98" t="s">
        <v>217</v>
      </c>
      <c r="G49" s="117" t="str">
        <f>G50</f>
        <v>0</v>
      </c>
      <c r="H49" s="117" t="str">
        <f>H50</f>
        <v>0</v>
      </c>
      <c r="I49" s="117" t="str">
        <f>I50</f>
        <v>0</v>
      </c>
    </row>
    <row r="50" spans="1:9" ht="129" customHeight="1" hidden="1">
      <c r="A50" s="67"/>
      <c r="B50" s="127" t="s">
        <v>218</v>
      </c>
      <c r="C50" s="98" t="s">
        <v>213</v>
      </c>
      <c r="D50" s="98" t="s">
        <v>235</v>
      </c>
      <c r="E50" s="126" t="s">
        <v>291</v>
      </c>
      <c r="F50" s="98" t="s">
        <v>271</v>
      </c>
      <c r="G50" s="98" t="s">
        <v>215</v>
      </c>
      <c r="H50" s="236" t="s">
        <v>215</v>
      </c>
      <c r="I50" s="236" t="s">
        <v>215</v>
      </c>
    </row>
    <row r="51" spans="1:9" ht="19.5" customHeight="1">
      <c r="A51" s="128" t="s">
        <v>303</v>
      </c>
      <c r="B51" s="119" t="s">
        <v>240</v>
      </c>
      <c r="C51" s="113" t="s">
        <v>241</v>
      </c>
      <c r="D51" s="113"/>
      <c r="E51" s="113"/>
      <c r="F51" s="113"/>
      <c r="G51" s="115">
        <f>G53</f>
        <v>0</v>
      </c>
      <c r="H51" s="115">
        <f>H53+H57</f>
        <v>0</v>
      </c>
      <c r="I51" s="115">
        <f>I53+I57</f>
        <v>0</v>
      </c>
    </row>
    <row r="52" spans="1:9" ht="39" customHeight="1">
      <c r="A52" s="128"/>
      <c r="B52" s="119" t="s">
        <v>182</v>
      </c>
      <c r="C52" s="113" t="s">
        <v>241</v>
      </c>
      <c r="D52" s="113" t="s">
        <v>209</v>
      </c>
      <c r="E52" s="113"/>
      <c r="F52" s="113"/>
      <c r="G52" s="115"/>
      <c r="H52" s="115">
        <v>0</v>
      </c>
      <c r="I52" s="115">
        <f>I53</f>
        <v>0</v>
      </c>
    </row>
    <row r="53" spans="1:9" ht="48" customHeight="1">
      <c r="A53" s="130" t="s">
        <v>304</v>
      </c>
      <c r="B53" s="69" t="s">
        <v>348</v>
      </c>
      <c r="C53" s="113" t="s">
        <v>241</v>
      </c>
      <c r="D53" s="113" t="s">
        <v>209</v>
      </c>
      <c r="E53" s="113" t="s">
        <v>363</v>
      </c>
      <c r="F53" s="113"/>
      <c r="G53" s="117">
        <f>G55</f>
        <v>0</v>
      </c>
      <c r="H53" s="115">
        <f>H54</f>
        <v>0</v>
      </c>
      <c r="I53" s="115">
        <f>I54</f>
        <v>0</v>
      </c>
    </row>
    <row r="54" spans="1:9" ht="74.25" customHeight="1">
      <c r="A54" s="128"/>
      <c r="B54" s="86" t="s">
        <v>276</v>
      </c>
      <c r="C54" s="98" t="s">
        <v>241</v>
      </c>
      <c r="D54" s="98" t="s">
        <v>209</v>
      </c>
      <c r="E54" s="98" t="s">
        <v>329</v>
      </c>
      <c r="F54" s="98" t="s">
        <v>217</v>
      </c>
      <c r="G54" s="117">
        <f>G55</f>
        <v>0</v>
      </c>
      <c r="H54" s="117">
        <f>H55</f>
        <v>0</v>
      </c>
      <c r="I54" s="117">
        <f>I55</f>
        <v>0</v>
      </c>
    </row>
    <row r="55" spans="1:9" ht="54.75" customHeight="1">
      <c r="A55" s="128"/>
      <c r="B55" s="108" t="s">
        <v>218</v>
      </c>
      <c r="C55" s="98" t="s">
        <v>241</v>
      </c>
      <c r="D55" s="98" t="s">
        <v>209</v>
      </c>
      <c r="E55" s="98" t="s">
        <v>330</v>
      </c>
      <c r="F55" s="98" t="s">
        <v>219</v>
      </c>
      <c r="G55" s="117">
        <v>0</v>
      </c>
      <c r="H55" s="117">
        <v>0</v>
      </c>
      <c r="I55" s="117">
        <v>0</v>
      </c>
    </row>
    <row r="56" spans="1:9" ht="22.5" customHeight="1">
      <c r="A56" s="128"/>
      <c r="B56" s="119" t="s">
        <v>184</v>
      </c>
      <c r="C56" s="113" t="s">
        <v>241</v>
      </c>
      <c r="D56" s="113" t="s">
        <v>233</v>
      </c>
      <c r="E56" s="98"/>
      <c r="F56" s="98"/>
      <c r="G56" s="117"/>
      <c r="H56" s="115">
        <f>H57</f>
        <v>0</v>
      </c>
      <c r="I56" s="115">
        <f>I57</f>
        <v>0</v>
      </c>
    </row>
    <row r="57" spans="1:9" ht="48.75" customHeight="1">
      <c r="A57" s="132" t="s">
        <v>305</v>
      </c>
      <c r="B57" s="69" t="s">
        <v>348</v>
      </c>
      <c r="C57" s="113" t="s">
        <v>241</v>
      </c>
      <c r="D57" s="113" t="s">
        <v>233</v>
      </c>
      <c r="E57" s="98" t="s">
        <v>364</v>
      </c>
      <c r="F57" s="98"/>
      <c r="G57" s="115" t="str">
        <f>G59</f>
        <v>-58,8</v>
      </c>
      <c r="H57" s="115">
        <f>H59</f>
        <v>0</v>
      </c>
      <c r="I57" s="115">
        <f>I59</f>
        <v>0</v>
      </c>
    </row>
    <row r="58" spans="1:9" ht="60" customHeight="1">
      <c r="A58" s="131"/>
      <c r="B58" s="108" t="s">
        <v>351</v>
      </c>
      <c r="C58" s="98" t="s">
        <v>241</v>
      </c>
      <c r="D58" s="98" t="s">
        <v>233</v>
      </c>
      <c r="E58" s="98" t="s">
        <v>278</v>
      </c>
      <c r="F58" s="98" t="s">
        <v>217</v>
      </c>
      <c r="G58" s="117" t="str">
        <f>G59</f>
        <v>-58,8</v>
      </c>
      <c r="H58" s="117">
        <f>H59</f>
        <v>0</v>
      </c>
      <c r="I58" s="117">
        <f>I59</f>
        <v>0</v>
      </c>
    </row>
    <row r="59" spans="1:9" ht="54" customHeight="1">
      <c r="A59" s="131"/>
      <c r="B59" s="108" t="s">
        <v>218</v>
      </c>
      <c r="C59" s="98" t="s">
        <v>241</v>
      </c>
      <c r="D59" s="98" t="s">
        <v>233</v>
      </c>
      <c r="E59" s="98" t="s">
        <v>308</v>
      </c>
      <c r="F59" s="98" t="s">
        <v>219</v>
      </c>
      <c r="G59" s="98" t="s">
        <v>336</v>
      </c>
      <c r="H59" s="236">
        <v>0</v>
      </c>
      <c r="I59" s="236">
        <v>0</v>
      </c>
    </row>
    <row r="60" spans="1:9" ht="19.5" customHeight="1">
      <c r="A60" s="134" t="s">
        <v>249</v>
      </c>
      <c r="B60" s="119" t="s">
        <v>244</v>
      </c>
      <c r="C60" s="113" t="s">
        <v>245</v>
      </c>
      <c r="D60" s="113"/>
      <c r="E60" s="113"/>
      <c r="F60" s="113"/>
      <c r="G60" s="115" t="e">
        <f>G62</f>
        <v>#REF!</v>
      </c>
      <c r="H60" s="115">
        <f>H62</f>
        <v>397.99</v>
      </c>
      <c r="I60" s="115">
        <f>I62</f>
        <v>397.99</v>
      </c>
    </row>
    <row r="61" spans="1:9" ht="25.5" customHeight="1">
      <c r="A61" s="134"/>
      <c r="B61" s="119" t="s">
        <v>188</v>
      </c>
      <c r="C61" s="113" t="s">
        <v>245</v>
      </c>
      <c r="D61" s="113" t="s">
        <v>207</v>
      </c>
      <c r="E61" s="113"/>
      <c r="F61" s="113"/>
      <c r="G61" s="115"/>
      <c r="H61" s="115">
        <f>H62</f>
        <v>397.99</v>
      </c>
      <c r="I61" s="115">
        <f>I62</f>
        <v>397.99</v>
      </c>
    </row>
    <row r="62" spans="1:9" ht="39.75" customHeight="1">
      <c r="A62" s="134" t="s">
        <v>342</v>
      </c>
      <c r="B62" s="119" t="s">
        <v>355</v>
      </c>
      <c r="C62" s="113" t="s">
        <v>245</v>
      </c>
      <c r="D62" s="113" t="s">
        <v>207</v>
      </c>
      <c r="E62" s="113" t="s">
        <v>314</v>
      </c>
      <c r="F62" s="113"/>
      <c r="G62" s="115" t="e">
        <f aca="true" t="shared" si="2" ref="G62:I63">G63</f>
        <v>#REF!</v>
      </c>
      <c r="H62" s="115">
        <f t="shared" si="2"/>
        <v>397.99</v>
      </c>
      <c r="I62" s="115">
        <f t="shared" si="2"/>
        <v>397.99</v>
      </c>
    </row>
    <row r="63" spans="1:9" ht="51" customHeight="1">
      <c r="A63" s="133"/>
      <c r="B63" s="108" t="s">
        <v>352</v>
      </c>
      <c r="C63" s="98" t="s">
        <v>245</v>
      </c>
      <c r="D63" s="98" t="s">
        <v>207</v>
      </c>
      <c r="E63" s="98" t="s">
        <v>314</v>
      </c>
      <c r="F63" s="98"/>
      <c r="G63" s="117" t="e">
        <f t="shared" si="2"/>
        <v>#REF!</v>
      </c>
      <c r="H63" s="117">
        <f t="shared" si="2"/>
        <v>397.99</v>
      </c>
      <c r="I63" s="117">
        <f t="shared" si="2"/>
        <v>397.99</v>
      </c>
    </row>
    <row r="64" spans="1:9" ht="42" customHeight="1">
      <c r="A64" s="133"/>
      <c r="B64" s="122" t="s">
        <v>353</v>
      </c>
      <c r="C64" s="98" t="s">
        <v>245</v>
      </c>
      <c r="D64" s="98" t="s">
        <v>207</v>
      </c>
      <c r="E64" s="98" t="s">
        <v>315</v>
      </c>
      <c r="F64" s="98"/>
      <c r="G64" s="117" t="e">
        <f>G70+#REF!</f>
        <v>#REF!</v>
      </c>
      <c r="H64" s="117">
        <f>H66+H65+H70</f>
        <v>397.99</v>
      </c>
      <c r="I64" s="117">
        <f>I65+I66+I70</f>
        <v>397.99</v>
      </c>
    </row>
    <row r="65" spans="1:9" ht="57" customHeight="1">
      <c r="A65" s="133"/>
      <c r="B65" s="108" t="s">
        <v>218</v>
      </c>
      <c r="C65" s="98" t="s">
        <v>245</v>
      </c>
      <c r="D65" s="98" t="s">
        <v>207</v>
      </c>
      <c r="E65" s="98" t="s">
        <v>315</v>
      </c>
      <c r="F65" s="98" t="s">
        <v>219</v>
      </c>
      <c r="G65" s="117"/>
      <c r="H65" s="117">
        <v>0</v>
      </c>
      <c r="I65" s="117">
        <v>0</v>
      </c>
    </row>
    <row r="66" spans="1:9" ht="42" customHeight="1">
      <c r="A66" s="133"/>
      <c r="B66" s="108" t="s">
        <v>220</v>
      </c>
      <c r="C66" s="98" t="s">
        <v>245</v>
      </c>
      <c r="D66" s="98" t="s">
        <v>207</v>
      </c>
      <c r="E66" s="98" t="s">
        <v>315</v>
      </c>
      <c r="F66" s="98" t="s">
        <v>221</v>
      </c>
      <c r="G66" s="117"/>
      <c r="H66" s="117">
        <f>H67+H68+H69</f>
        <v>0</v>
      </c>
      <c r="I66" s="117">
        <f>I67+I68+I69</f>
        <v>0</v>
      </c>
    </row>
    <row r="67" spans="1:9" ht="44.25" customHeight="1">
      <c r="A67" s="133"/>
      <c r="B67" s="108" t="s">
        <v>222</v>
      </c>
      <c r="C67" s="98" t="s">
        <v>245</v>
      </c>
      <c r="D67" s="98" t="s">
        <v>207</v>
      </c>
      <c r="E67" s="98" t="s">
        <v>315</v>
      </c>
      <c r="F67" s="98" t="s">
        <v>223</v>
      </c>
      <c r="G67" s="117"/>
      <c r="H67" s="117">
        <v>0</v>
      </c>
      <c r="I67" s="117">
        <v>0</v>
      </c>
    </row>
    <row r="68" spans="1:9" ht="44.25" customHeight="1">
      <c r="A68" s="133"/>
      <c r="B68" s="108" t="s">
        <v>224</v>
      </c>
      <c r="C68" s="98" t="s">
        <v>245</v>
      </c>
      <c r="D68" s="98" t="s">
        <v>207</v>
      </c>
      <c r="E68" s="98" t="s">
        <v>315</v>
      </c>
      <c r="F68" s="98" t="s">
        <v>225</v>
      </c>
      <c r="G68" s="117"/>
      <c r="H68" s="117">
        <v>0</v>
      </c>
      <c r="I68" s="117">
        <v>0</v>
      </c>
    </row>
    <row r="69" spans="1:9" ht="44.25" customHeight="1">
      <c r="A69" s="133"/>
      <c r="B69" s="108" t="s">
        <v>224</v>
      </c>
      <c r="C69" s="98" t="s">
        <v>245</v>
      </c>
      <c r="D69" s="98" t="s">
        <v>207</v>
      </c>
      <c r="E69" s="98" t="s">
        <v>315</v>
      </c>
      <c r="F69" s="98" t="s">
        <v>322</v>
      </c>
      <c r="G69" s="117"/>
      <c r="H69" s="117">
        <v>0</v>
      </c>
      <c r="I69" s="117">
        <v>0</v>
      </c>
    </row>
    <row r="70" spans="1:9" ht="131.25" customHeight="1">
      <c r="A70" s="133"/>
      <c r="B70" s="122" t="s">
        <v>247</v>
      </c>
      <c r="C70" s="98" t="s">
        <v>245</v>
      </c>
      <c r="D70" s="98" t="s">
        <v>207</v>
      </c>
      <c r="E70" s="98" t="s">
        <v>280</v>
      </c>
      <c r="F70" s="98"/>
      <c r="G70" s="117" t="str">
        <f>G71</f>
        <v>0</v>
      </c>
      <c r="H70" s="117">
        <f>H71</f>
        <v>397.99</v>
      </c>
      <c r="I70" s="117">
        <f>I71</f>
        <v>397.99</v>
      </c>
    </row>
    <row r="71" spans="1:9" ht="18" customHeight="1">
      <c r="A71" s="133"/>
      <c r="B71" s="12" t="s">
        <v>159</v>
      </c>
      <c r="C71" s="98" t="s">
        <v>245</v>
      </c>
      <c r="D71" s="98" t="s">
        <v>207</v>
      </c>
      <c r="E71" s="98" t="s">
        <v>280</v>
      </c>
      <c r="F71" s="98" t="s">
        <v>248</v>
      </c>
      <c r="G71" s="98" t="s">
        <v>215</v>
      </c>
      <c r="H71" s="236">
        <v>397.99</v>
      </c>
      <c r="I71" s="236">
        <v>397.99</v>
      </c>
    </row>
    <row r="72" spans="1:9" ht="19.5" customHeight="1">
      <c r="A72" s="134" t="s">
        <v>306</v>
      </c>
      <c r="B72" s="119" t="s">
        <v>250</v>
      </c>
      <c r="C72" s="113" t="s">
        <v>226</v>
      </c>
      <c r="D72" s="113"/>
      <c r="E72" s="113"/>
      <c r="F72" s="113"/>
      <c r="G72" s="115">
        <f>G74</f>
        <v>88.7</v>
      </c>
      <c r="H72" s="115">
        <f>H74</f>
        <v>877.2429999999999</v>
      </c>
      <c r="I72" s="115">
        <f>I74</f>
        <v>877.343</v>
      </c>
    </row>
    <row r="73" spans="1:9" ht="39.75" customHeight="1">
      <c r="A73" s="134" t="s">
        <v>343</v>
      </c>
      <c r="B73" s="119" t="s">
        <v>365</v>
      </c>
      <c r="C73" s="113" t="s">
        <v>226</v>
      </c>
      <c r="D73" s="113" t="s">
        <v>241</v>
      </c>
      <c r="E73" s="113"/>
      <c r="F73" s="113"/>
      <c r="G73" s="115"/>
      <c r="H73" s="115">
        <f>H74</f>
        <v>877.2429999999999</v>
      </c>
      <c r="I73" s="115">
        <f>I74</f>
        <v>877.343</v>
      </c>
    </row>
    <row r="74" spans="1:9" ht="41.25" customHeight="1">
      <c r="A74" s="182"/>
      <c r="B74" s="119" t="s">
        <v>355</v>
      </c>
      <c r="C74" s="113" t="s">
        <v>226</v>
      </c>
      <c r="D74" s="113" t="s">
        <v>241</v>
      </c>
      <c r="E74" s="113" t="s">
        <v>282</v>
      </c>
      <c r="F74" s="113"/>
      <c r="G74" s="115">
        <f aca="true" t="shared" si="3" ref="G74:I75">G75</f>
        <v>88.7</v>
      </c>
      <c r="H74" s="115">
        <f t="shared" si="3"/>
        <v>877.2429999999999</v>
      </c>
      <c r="I74" s="115">
        <f t="shared" si="3"/>
        <v>877.343</v>
      </c>
    </row>
    <row r="75" spans="1:9" ht="45.75" customHeight="1">
      <c r="A75" s="133"/>
      <c r="B75" s="108" t="s">
        <v>354</v>
      </c>
      <c r="C75" s="98" t="s">
        <v>226</v>
      </c>
      <c r="D75" s="98" t="s">
        <v>241</v>
      </c>
      <c r="E75" s="98" t="s">
        <v>282</v>
      </c>
      <c r="F75" s="98"/>
      <c r="G75" s="117">
        <f t="shared" si="3"/>
        <v>88.7</v>
      </c>
      <c r="H75" s="117">
        <f t="shared" si="3"/>
        <v>877.2429999999999</v>
      </c>
      <c r="I75" s="117">
        <f t="shared" si="3"/>
        <v>877.343</v>
      </c>
    </row>
    <row r="76" spans="1:9" ht="55.5" customHeight="1">
      <c r="A76" s="133"/>
      <c r="B76" s="108" t="s">
        <v>210</v>
      </c>
      <c r="C76" s="98" t="s">
        <v>226</v>
      </c>
      <c r="D76" s="98" t="s">
        <v>241</v>
      </c>
      <c r="E76" s="98" t="s">
        <v>283</v>
      </c>
      <c r="F76" s="98"/>
      <c r="G76" s="117">
        <f>G78+G79+G82</f>
        <v>88.7</v>
      </c>
      <c r="H76" s="117">
        <f>H77</f>
        <v>877.2429999999999</v>
      </c>
      <c r="I76" s="117">
        <f>I77</f>
        <v>877.343</v>
      </c>
    </row>
    <row r="77" spans="1:9" ht="129" customHeight="1">
      <c r="A77" s="133"/>
      <c r="B77" s="108" t="s">
        <v>284</v>
      </c>
      <c r="C77" s="98" t="s">
        <v>226</v>
      </c>
      <c r="D77" s="98" t="s">
        <v>241</v>
      </c>
      <c r="E77" s="98" t="s">
        <v>292</v>
      </c>
      <c r="F77" s="98" t="s">
        <v>18</v>
      </c>
      <c r="G77" s="117">
        <f>G78+G79</f>
        <v>93.7</v>
      </c>
      <c r="H77" s="117">
        <f>H78+H79+H82+H80+H81</f>
        <v>877.2429999999999</v>
      </c>
      <c r="I77" s="117">
        <f>I78+I79+I82+I80+I81</f>
        <v>877.343</v>
      </c>
    </row>
    <row r="78" spans="1:9" ht="39.75" customHeight="1">
      <c r="A78" s="133"/>
      <c r="B78" s="112" t="s">
        <v>268</v>
      </c>
      <c r="C78" s="98" t="s">
        <v>226</v>
      </c>
      <c r="D78" s="98" t="s">
        <v>241</v>
      </c>
      <c r="E78" s="98" t="s">
        <v>292</v>
      </c>
      <c r="F78" s="98" t="s">
        <v>211</v>
      </c>
      <c r="G78" s="98" t="s">
        <v>324</v>
      </c>
      <c r="H78" s="236">
        <v>513.551</v>
      </c>
      <c r="I78" s="236">
        <f>H78</f>
        <v>513.551</v>
      </c>
    </row>
    <row r="79" spans="1:9" ht="115.5" customHeight="1">
      <c r="A79" s="133"/>
      <c r="B79" s="112" t="s">
        <v>269</v>
      </c>
      <c r="C79" s="98" t="s">
        <v>226</v>
      </c>
      <c r="D79" s="98" t="s">
        <v>241</v>
      </c>
      <c r="E79" s="98" t="s">
        <v>292</v>
      </c>
      <c r="F79" s="98" t="s">
        <v>270</v>
      </c>
      <c r="G79" s="98" t="s">
        <v>323</v>
      </c>
      <c r="H79" s="236">
        <v>155.092</v>
      </c>
      <c r="I79" s="236">
        <f>H79</f>
        <v>155.092</v>
      </c>
    </row>
    <row r="80" spans="1:9" ht="51.75" customHeight="1">
      <c r="A80" s="133"/>
      <c r="B80" s="112" t="s">
        <v>268</v>
      </c>
      <c r="C80" s="98" t="s">
        <v>226</v>
      </c>
      <c r="D80" s="98" t="s">
        <v>241</v>
      </c>
      <c r="E80" s="98" t="s">
        <v>416</v>
      </c>
      <c r="F80" s="98" t="s">
        <v>211</v>
      </c>
      <c r="G80" s="98"/>
      <c r="H80" s="236">
        <v>157.7</v>
      </c>
      <c r="I80" s="236">
        <v>138.1</v>
      </c>
    </row>
    <row r="81" spans="1:9" ht="115.5" customHeight="1">
      <c r="A81" s="133"/>
      <c r="B81" s="112" t="s">
        <v>269</v>
      </c>
      <c r="C81" s="98" t="s">
        <v>226</v>
      </c>
      <c r="D81" s="98" t="s">
        <v>241</v>
      </c>
      <c r="E81" s="98" t="s">
        <v>416</v>
      </c>
      <c r="F81" s="98" t="s">
        <v>270</v>
      </c>
      <c r="G81" s="98"/>
      <c r="H81" s="236">
        <v>37.8</v>
      </c>
      <c r="I81" s="236">
        <v>44.3</v>
      </c>
    </row>
    <row r="82" spans="1:9" ht="56.25" customHeight="1">
      <c r="A82" s="133"/>
      <c r="B82" s="108" t="s">
        <v>218</v>
      </c>
      <c r="C82" s="98" t="s">
        <v>226</v>
      </c>
      <c r="D82" s="98" t="s">
        <v>241</v>
      </c>
      <c r="E82" s="98" t="s">
        <v>285</v>
      </c>
      <c r="F82" s="98" t="s">
        <v>219</v>
      </c>
      <c r="G82" s="98" t="s">
        <v>337</v>
      </c>
      <c r="H82" s="236">
        <v>13.1</v>
      </c>
      <c r="I82" s="236">
        <v>26.3</v>
      </c>
    </row>
    <row r="83" spans="1:9" ht="19.5" customHeight="1">
      <c r="A83" s="133"/>
      <c r="B83" s="108" t="s">
        <v>251</v>
      </c>
      <c r="C83" s="98" t="s">
        <v>193</v>
      </c>
      <c r="D83" s="98" t="s">
        <v>193</v>
      </c>
      <c r="E83" s="98" t="s">
        <v>252</v>
      </c>
      <c r="F83" s="98" t="s">
        <v>253</v>
      </c>
      <c r="G83" s="98" t="s">
        <v>338</v>
      </c>
      <c r="H83" s="236">
        <f>8!D25</f>
        <v>61.2</v>
      </c>
      <c r="I83" s="236">
        <f>8!E25</f>
        <v>123.4</v>
      </c>
    </row>
    <row r="84" spans="1:9" ht="18.75" customHeight="1">
      <c r="A84" s="134"/>
      <c r="B84" s="274" t="s">
        <v>194</v>
      </c>
      <c r="C84" s="275"/>
      <c r="D84" s="275"/>
      <c r="E84" s="275"/>
      <c r="F84" s="276"/>
      <c r="G84" s="61" t="e">
        <f>G83+G72+G60+G51+G43+G37+G28+G8+G57</f>
        <v>#REF!</v>
      </c>
      <c r="H84" s="238">
        <f>H8+H28+H37+H43+H51+H60+H72+H83</f>
        <v>3105.708</v>
      </c>
      <c r="I84" s="237">
        <f>I8+I28+I37+I43+I51+I60+I72+I83</f>
        <v>3128.842</v>
      </c>
    </row>
  </sheetData>
  <sheetProtection/>
  <mergeCells count="4">
    <mergeCell ref="A3:H3"/>
    <mergeCell ref="B84:F84"/>
    <mergeCell ref="G5:H5"/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19" max="8" man="1"/>
    <brk id="38" max="8" man="1"/>
    <brk id="6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6" zoomScaleSheetLayoutView="96" zoomScalePageLayoutView="0" workbookViewId="0" topLeftCell="A86">
      <selection activeCell="E86" sqref="E86"/>
    </sheetView>
  </sheetViews>
  <sheetFormatPr defaultColWidth="9.00390625" defaultRowHeight="12.75"/>
  <cols>
    <col min="1" max="1" width="48.625" style="0" customWidth="1"/>
    <col min="2" max="2" width="10.375" style="0" customWidth="1"/>
    <col min="4" max="4" width="11.375" style="0" customWidth="1"/>
    <col min="5" max="5" width="17.625" style="0" customWidth="1"/>
    <col min="6" max="6" width="11.125" style="0" customWidth="1"/>
    <col min="7" max="7" width="0.12890625" style="0" customWidth="1"/>
    <col min="8" max="8" width="24.75390625" style="0" customWidth="1"/>
    <col min="9" max="9" width="12.625" style="0" customWidth="1"/>
  </cols>
  <sheetData>
    <row r="1" spans="1:9" ht="106.5" customHeight="1">
      <c r="A1" s="91"/>
      <c r="B1" s="137"/>
      <c r="C1" s="138"/>
      <c r="D1" s="266" t="s">
        <v>419</v>
      </c>
      <c r="E1" s="281"/>
      <c r="F1" s="281"/>
      <c r="G1" s="281"/>
      <c r="H1" s="281"/>
      <c r="I1" s="71"/>
    </row>
    <row r="2" spans="1:9" ht="18.75">
      <c r="A2" s="91"/>
      <c r="B2" s="92"/>
      <c r="C2" s="92"/>
      <c r="D2" s="92"/>
      <c r="E2" s="92"/>
      <c r="F2" s="88"/>
      <c r="G2" s="88"/>
      <c r="H2" s="88"/>
      <c r="I2" s="57"/>
    </row>
    <row r="3" spans="1:9" ht="43.5" customHeight="1">
      <c r="A3" s="279" t="s">
        <v>420</v>
      </c>
      <c r="B3" s="265"/>
      <c r="C3" s="265"/>
      <c r="D3" s="265"/>
      <c r="E3" s="265"/>
      <c r="F3" s="265"/>
      <c r="G3" s="265"/>
      <c r="H3" s="265"/>
      <c r="I3" s="63"/>
    </row>
    <row r="4" spans="1:9" ht="18.75">
      <c r="A4" s="95"/>
      <c r="B4" s="95"/>
      <c r="C4" s="95"/>
      <c r="D4" s="95"/>
      <c r="E4" s="96"/>
      <c r="F4" s="97"/>
      <c r="G4" s="97"/>
      <c r="H4" s="96" t="s">
        <v>254</v>
      </c>
      <c r="I4" s="58"/>
    </row>
    <row r="5" spans="1:9" ht="153.75" customHeight="1">
      <c r="A5" s="60" t="s">
        <v>196</v>
      </c>
      <c r="B5" s="98" t="s">
        <v>255</v>
      </c>
      <c r="C5" s="98" t="s">
        <v>197</v>
      </c>
      <c r="D5" s="98" t="s">
        <v>198</v>
      </c>
      <c r="E5" s="98" t="s">
        <v>199</v>
      </c>
      <c r="F5" s="98" t="s">
        <v>200</v>
      </c>
      <c r="G5" s="98" t="s">
        <v>124</v>
      </c>
      <c r="H5" s="60" t="s">
        <v>320</v>
      </c>
      <c r="I5" s="64"/>
    </row>
    <row r="6" spans="1:9" ht="18.75">
      <c r="A6" s="60">
        <v>2</v>
      </c>
      <c r="B6" s="98" t="s">
        <v>202</v>
      </c>
      <c r="C6" s="98" t="s">
        <v>203</v>
      </c>
      <c r="D6" s="98" t="s">
        <v>204</v>
      </c>
      <c r="E6" s="98" t="s">
        <v>256</v>
      </c>
      <c r="F6" s="98" t="s">
        <v>257</v>
      </c>
      <c r="G6" s="60">
        <v>8</v>
      </c>
      <c r="H6" s="60">
        <v>9</v>
      </c>
      <c r="I6" s="62"/>
    </row>
    <row r="7" spans="1:9" ht="35.25" customHeight="1">
      <c r="A7" s="104" t="s">
        <v>117</v>
      </c>
      <c r="B7" s="113" t="s">
        <v>151</v>
      </c>
      <c r="C7" s="113"/>
      <c r="D7" s="113"/>
      <c r="E7" s="113"/>
      <c r="F7" s="113"/>
      <c r="G7" s="115" t="e">
        <f>G39+G45+G56+G61+G65+G77+G8+G31+G88</f>
        <v>#REF!</v>
      </c>
      <c r="H7" s="115">
        <f>H8+H31+H39+H45+H56+H65+H77</f>
        <v>3741.330976</v>
      </c>
      <c r="I7" s="65"/>
    </row>
    <row r="8" spans="1:9" ht="35.25" customHeight="1">
      <c r="A8" s="104" t="s">
        <v>206</v>
      </c>
      <c r="B8" s="113" t="s">
        <v>151</v>
      </c>
      <c r="C8" s="113" t="s">
        <v>207</v>
      </c>
      <c r="D8" s="113"/>
      <c r="E8" s="113"/>
      <c r="F8" s="113"/>
      <c r="G8" s="115" t="e">
        <f>G9+G16+#REF!</f>
        <v>#REF!</v>
      </c>
      <c r="H8" s="115">
        <f>H9+H16+H28+H26</f>
        <v>2171.8379760000003</v>
      </c>
      <c r="I8" s="65"/>
    </row>
    <row r="9" spans="1:9" ht="77.25" customHeight="1">
      <c r="A9" s="104" t="s">
        <v>165</v>
      </c>
      <c r="B9" s="113" t="s">
        <v>151</v>
      </c>
      <c r="C9" s="113" t="s">
        <v>207</v>
      </c>
      <c r="D9" s="113" t="s">
        <v>209</v>
      </c>
      <c r="E9" s="113"/>
      <c r="F9" s="113"/>
      <c r="G9" s="115" t="e">
        <f>G11</f>
        <v>#REF!</v>
      </c>
      <c r="H9" s="115">
        <f>H11</f>
        <v>482.765976</v>
      </c>
      <c r="I9" s="65"/>
    </row>
    <row r="10" spans="1:9" ht="77.25" customHeight="1">
      <c r="A10" s="220" t="s">
        <v>346</v>
      </c>
      <c r="B10" s="113" t="s">
        <v>151</v>
      </c>
      <c r="C10" s="113" t="s">
        <v>207</v>
      </c>
      <c r="D10" s="113" t="s">
        <v>209</v>
      </c>
      <c r="E10" s="113" t="s">
        <v>286</v>
      </c>
      <c r="F10" s="113"/>
      <c r="G10" s="115"/>
      <c r="H10" s="115">
        <f>H11</f>
        <v>482.765976</v>
      </c>
      <c r="I10" s="65"/>
    </row>
    <row r="11" spans="1:9" ht="35.25" customHeight="1">
      <c r="A11" s="106" t="s">
        <v>345</v>
      </c>
      <c r="B11" s="98" t="s">
        <v>151</v>
      </c>
      <c r="C11" s="98" t="s">
        <v>207</v>
      </c>
      <c r="D11" s="98" t="s">
        <v>209</v>
      </c>
      <c r="E11" s="98" t="s">
        <v>286</v>
      </c>
      <c r="F11" s="98"/>
      <c r="G11" s="117" t="e">
        <f>#REF!</f>
        <v>#REF!</v>
      </c>
      <c r="H11" s="117">
        <f>H12</f>
        <v>482.765976</v>
      </c>
      <c r="I11" s="65"/>
    </row>
    <row r="12" spans="1:9" ht="54" customHeight="1">
      <c r="A12" s="122" t="s">
        <v>210</v>
      </c>
      <c r="B12" s="98" t="s">
        <v>151</v>
      </c>
      <c r="C12" s="98" t="s">
        <v>207</v>
      </c>
      <c r="D12" s="98" t="s">
        <v>209</v>
      </c>
      <c r="E12" s="98" t="s">
        <v>287</v>
      </c>
      <c r="F12" s="98" t="s">
        <v>18</v>
      </c>
      <c r="G12" s="117">
        <f>G13+G14</f>
        <v>29.5</v>
      </c>
      <c r="H12" s="117">
        <f>H13+H14</f>
        <v>482.765976</v>
      </c>
      <c r="I12" s="65"/>
    </row>
    <row r="13" spans="1:9" ht="39.75" customHeight="1">
      <c r="A13" s="122" t="s">
        <v>272</v>
      </c>
      <c r="B13" s="98" t="s">
        <v>151</v>
      </c>
      <c r="C13" s="98" t="s">
        <v>207</v>
      </c>
      <c r="D13" s="98" t="s">
        <v>209</v>
      </c>
      <c r="E13" s="98" t="s">
        <v>307</v>
      </c>
      <c r="F13" s="98" t="s">
        <v>211</v>
      </c>
      <c r="G13" s="110">
        <v>22.7</v>
      </c>
      <c r="H13" s="117">
        <f>9!H11</f>
        <v>370.788</v>
      </c>
      <c r="I13" s="65"/>
    </row>
    <row r="14" spans="1:9" ht="92.25" customHeight="1">
      <c r="A14" s="112" t="s">
        <v>269</v>
      </c>
      <c r="B14" s="98" t="s">
        <v>151</v>
      </c>
      <c r="C14" s="98" t="s">
        <v>207</v>
      </c>
      <c r="D14" s="98" t="s">
        <v>209</v>
      </c>
      <c r="E14" s="98" t="s">
        <v>307</v>
      </c>
      <c r="F14" s="98" t="s">
        <v>270</v>
      </c>
      <c r="G14" s="110">
        <v>6.8</v>
      </c>
      <c r="H14" s="117">
        <f>H13*0.302</f>
        <v>111.977976</v>
      </c>
      <c r="I14" s="65"/>
    </row>
    <row r="15" spans="1:9" ht="117.75" customHeight="1">
      <c r="A15" s="222" t="s">
        <v>360</v>
      </c>
      <c r="B15" s="113" t="s">
        <v>151</v>
      </c>
      <c r="C15" s="113" t="s">
        <v>207</v>
      </c>
      <c r="D15" s="113" t="s">
        <v>213</v>
      </c>
      <c r="E15" s="113" t="s">
        <v>433</v>
      </c>
      <c r="F15" s="98"/>
      <c r="G15" s="110"/>
      <c r="H15" s="115">
        <f>H16</f>
        <v>1557.692</v>
      </c>
      <c r="I15" s="65"/>
    </row>
    <row r="16" spans="1:9" ht="75" customHeight="1">
      <c r="A16" s="220" t="s">
        <v>346</v>
      </c>
      <c r="B16" s="113" t="s">
        <v>151</v>
      </c>
      <c r="C16" s="113" t="s">
        <v>207</v>
      </c>
      <c r="D16" s="113" t="s">
        <v>213</v>
      </c>
      <c r="E16" s="113" t="s">
        <v>433</v>
      </c>
      <c r="F16" s="113"/>
      <c r="G16" s="111" t="e">
        <f>#REF!</f>
        <v>#REF!</v>
      </c>
      <c r="H16" s="115">
        <f>H17</f>
        <v>1557.692</v>
      </c>
      <c r="I16" s="65"/>
    </row>
    <row r="17" spans="1:9" ht="60" customHeight="1">
      <c r="A17" s="106" t="s">
        <v>214</v>
      </c>
      <c r="B17" s="98" t="s">
        <v>151</v>
      </c>
      <c r="C17" s="98" t="s">
        <v>207</v>
      </c>
      <c r="D17" s="98" t="s">
        <v>213</v>
      </c>
      <c r="E17" s="98" t="s">
        <v>433</v>
      </c>
      <c r="F17" s="98"/>
      <c r="G17" s="117" t="e">
        <f>G18+G24+#REF!</f>
        <v>#REF!</v>
      </c>
      <c r="H17" s="117">
        <f>H18+H24</f>
        <v>1557.692</v>
      </c>
      <c r="I17" s="65"/>
    </row>
    <row r="18" spans="1:9" ht="56.25" customHeight="1">
      <c r="A18" s="122" t="s">
        <v>210</v>
      </c>
      <c r="B18" s="98" t="s">
        <v>151</v>
      </c>
      <c r="C18" s="98" t="s">
        <v>207</v>
      </c>
      <c r="D18" s="98" t="s">
        <v>213</v>
      </c>
      <c r="E18" s="98" t="s">
        <v>433</v>
      </c>
      <c r="F18" s="98"/>
      <c r="G18" s="110">
        <f>G20+G21</f>
        <v>87</v>
      </c>
      <c r="H18" s="117">
        <f>H19</f>
        <v>1494.492</v>
      </c>
      <c r="I18" s="65"/>
    </row>
    <row r="19" spans="1:9" ht="75" customHeight="1">
      <c r="A19" s="108" t="s">
        <v>284</v>
      </c>
      <c r="B19" s="98" t="s">
        <v>151</v>
      </c>
      <c r="C19" s="98" t="s">
        <v>207</v>
      </c>
      <c r="D19" s="98" t="s">
        <v>213</v>
      </c>
      <c r="E19" s="98" t="s">
        <v>433</v>
      </c>
      <c r="F19" s="98" t="s">
        <v>18</v>
      </c>
      <c r="G19" s="110">
        <f>G20+G21</f>
        <v>87</v>
      </c>
      <c r="H19" s="117">
        <f>H20+H21+H22+H23</f>
        <v>1494.492</v>
      </c>
      <c r="I19" s="65"/>
    </row>
    <row r="20" spans="1:9" ht="36.75" customHeight="1">
      <c r="A20" s="122" t="s">
        <v>272</v>
      </c>
      <c r="B20" s="98" t="s">
        <v>151</v>
      </c>
      <c r="C20" s="98" t="s">
        <v>207</v>
      </c>
      <c r="D20" s="98" t="s">
        <v>213</v>
      </c>
      <c r="E20" s="98" t="s">
        <v>434</v>
      </c>
      <c r="F20" s="98" t="s">
        <v>211</v>
      </c>
      <c r="G20" s="110">
        <f>9!G17</f>
        <v>66.8</v>
      </c>
      <c r="H20" s="117">
        <f>9!H17</f>
        <v>926.938</v>
      </c>
      <c r="I20" s="65"/>
    </row>
    <row r="21" spans="1:9" ht="60.75" customHeight="1">
      <c r="A21" s="112" t="s">
        <v>269</v>
      </c>
      <c r="B21" s="98" t="s">
        <v>151</v>
      </c>
      <c r="C21" s="98" t="s">
        <v>207</v>
      </c>
      <c r="D21" s="98" t="s">
        <v>213</v>
      </c>
      <c r="E21" s="98" t="s">
        <v>434</v>
      </c>
      <c r="F21" s="98" t="s">
        <v>270</v>
      </c>
      <c r="G21" s="110">
        <v>20.2</v>
      </c>
      <c r="H21" s="117">
        <f>9!H18</f>
        <v>251.071</v>
      </c>
      <c r="I21" s="65"/>
    </row>
    <row r="22" spans="1:9" ht="37.5">
      <c r="A22" s="122" t="s">
        <v>272</v>
      </c>
      <c r="B22" s="98" t="s">
        <v>151</v>
      </c>
      <c r="C22" s="98" t="s">
        <v>207</v>
      </c>
      <c r="D22" s="98" t="s">
        <v>213</v>
      </c>
      <c r="E22" s="98" t="s">
        <v>437</v>
      </c>
      <c r="F22" s="98" t="s">
        <v>211</v>
      </c>
      <c r="G22" s="110">
        <f>9!G19</f>
        <v>66.8</v>
      </c>
      <c r="H22" s="117">
        <f>9!H19</f>
        <v>220.905</v>
      </c>
      <c r="I22" s="65"/>
    </row>
    <row r="23" spans="1:9" ht="60.75" customHeight="1">
      <c r="A23" s="112" t="s">
        <v>269</v>
      </c>
      <c r="B23" s="98" t="s">
        <v>151</v>
      </c>
      <c r="C23" s="98" t="s">
        <v>207</v>
      </c>
      <c r="D23" s="98" t="s">
        <v>213</v>
      </c>
      <c r="E23" s="98" t="s">
        <v>437</v>
      </c>
      <c r="F23" s="98" t="s">
        <v>270</v>
      </c>
      <c r="G23" s="110">
        <v>20.2</v>
      </c>
      <c r="H23" s="117">
        <f>9!H20</f>
        <v>95.578</v>
      </c>
      <c r="I23" s="65"/>
    </row>
    <row r="24" spans="1:9" ht="54.75" customHeight="1">
      <c r="A24" s="218" t="s">
        <v>288</v>
      </c>
      <c r="B24" s="98" t="s">
        <v>151</v>
      </c>
      <c r="C24" s="98" t="s">
        <v>207</v>
      </c>
      <c r="D24" s="98" t="s">
        <v>213</v>
      </c>
      <c r="E24" s="98" t="s">
        <v>435</v>
      </c>
      <c r="F24" s="98"/>
      <c r="G24" s="117" t="e">
        <f>#REF!+G25</f>
        <v>#REF!</v>
      </c>
      <c r="H24" s="117">
        <f>H25</f>
        <v>63.2</v>
      </c>
      <c r="I24" s="65"/>
    </row>
    <row r="25" spans="1:9" ht="58.5" customHeight="1">
      <c r="A25" s="218" t="s">
        <v>369</v>
      </c>
      <c r="B25" s="98" t="s">
        <v>151</v>
      </c>
      <c r="C25" s="98" t="s">
        <v>207</v>
      </c>
      <c r="D25" s="98" t="s">
        <v>213</v>
      </c>
      <c r="E25" s="98" t="s">
        <v>435</v>
      </c>
      <c r="F25" s="98" t="s">
        <v>370</v>
      </c>
      <c r="G25" s="117" t="e">
        <f>9!#REF!</f>
        <v>#REF!</v>
      </c>
      <c r="H25" s="117">
        <f>9!H22</f>
        <v>63.2</v>
      </c>
      <c r="I25" s="65"/>
    </row>
    <row r="26" spans="1:9" ht="36.75" customHeight="1">
      <c r="A26" s="231" t="s">
        <v>443</v>
      </c>
      <c r="B26" s="113" t="s">
        <v>151</v>
      </c>
      <c r="C26" s="113" t="s">
        <v>207</v>
      </c>
      <c r="D26" s="113" t="s">
        <v>445</v>
      </c>
      <c r="E26" s="113" t="s">
        <v>448</v>
      </c>
      <c r="F26" s="98"/>
      <c r="G26" s="117"/>
      <c r="H26" s="115">
        <f>H27</f>
        <v>128.38</v>
      </c>
      <c r="I26" s="65"/>
    </row>
    <row r="27" spans="1:9" ht="18" customHeight="1">
      <c r="A27" s="218" t="s">
        <v>447</v>
      </c>
      <c r="B27" s="98" t="s">
        <v>151</v>
      </c>
      <c r="C27" s="98" t="s">
        <v>207</v>
      </c>
      <c r="D27" s="98" t="s">
        <v>445</v>
      </c>
      <c r="E27" s="98" t="s">
        <v>448</v>
      </c>
      <c r="F27" s="98" t="s">
        <v>446</v>
      </c>
      <c r="G27" s="117"/>
      <c r="H27" s="117">
        <v>128.38</v>
      </c>
      <c r="I27" s="65"/>
    </row>
    <row r="28" spans="1:9" ht="18.75" customHeight="1">
      <c r="A28" s="121" t="s">
        <v>169</v>
      </c>
      <c r="B28" s="113" t="s">
        <v>151</v>
      </c>
      <c r="C28" s="113" t="s">
        <v>207</v>
      </c>
      <c r="D28" s="113" t="s">
        <v>226</v>
      </c>
      <c r="E28" s="113"/>
      <c r="F28" s="113"/>
      <c r="G28" s="115">
        <f>G29</f>
        <v>0</v>
      </c>
      <c r="H28" s="115">
        <f>H29</f>
        <v>3</v>
      </c>
      <c r="I28" s="65"/>
    </row>
    <row r="29" spans="1:9" ht="19.5" customHeight="1">
      <c r="A29" s="122" t="s">
        <v>227</v>
      </c>
      <c r="B29" s="98" t="s">
        <v>151</v>
      </c>
      <c r="C29" s="98" t="s">
        <v>207</v>
      </c>
      <c r="D29" s="98" t="s">
        <v>226</v>
      </c>
      <c r="E29" s="98" t="s">
        <v>273</v>
      </c>
      <c r="F29" s="98"/>
      <c r="G29" s="117">
        <f>G30</f>
        <v>0</v>
      </c>
      <c r="H29" s="117">
        <v>3</v>
      </c>
      <c r="I29" s="65"/>
    </row>
    <row r="30" spans="1:9" ht="19.5" customHeight="1">
      <c r="A30" s="122" t="s">
        <v>228</v>
      </c>
      <c r="B30" s="98" t="s">
        <v>151</v>
      </c>
      <c r="C30" s="98" t="s">
        <v>207</v>
      </c>
      <c r="D30" s="98" t="s">
        <v>226</v>
      </c>
      <c r="E30" s="98" t="s">
        <v>273</v>
      </c>
      <c r="F30" s="98" t="s">
        <v>229</v>
      </c>
      <c r="G30" s="117">
        <v>0</v>
      </c>
      <c r="H30" s="117">
        <v>3</v>
      </c>
      <c r="I30" s="65"/>
    </row>
    <row r="31" spans="1:9" ht="22.5" customHeight="1">
      <c r="A31" s="121" t="s">
        <v>231</v>
      </c>
      <c r="B31" s="113" t="s">
        <v>151</v>
      </c>
      <c r="C31" s="113" t="s">
        <v>209</v>
      </c>
      <c r="D31" s="113"/>
      <c r="E31" s="113"/>
      <c r="F31" s="113"/>
      <c r="G31" s="115">
        <f>G32</f>
        <v>4.2</v>
      </c>
      <c r="H31" s="115">
        <f>H32</f>
        <v>133.5</v>
      </c>
      <c r="I31" s="65"/>
    </row>
    <row r="32" spans="1:9" ht="35.25" customHeight="1">
      <c r="A32" s="119" t="s">
        <v>173</v>
      </c>
      <c r="B32" s="113" t="s">
        <v>151</v>
      </c>
      <c r="C32" s="113" t="s">
        <v>209</v>
      </c>
      <c r="D32" s="113" t="s">
        <v>233</v>
      </c>
      <c r="E32" s="113"/>
      <c r="F32" s="113"/>
      <c r="G32" s="115">
        <f>G33</f>
        <v>4.2</v>
      </c>
      <c r="H32" s="115">
        <f>H33</f>
        <v>133.5</v>
      </c>
      <c r="I32" s="65"/>
    </row>
    <row r="33" spans="1:9" ht="53.25" customHeight="1">
      <c r="A33" s="108" t="s">
        <v>234</v>
      </c>
      <c r="B33" s="98" t="s">
        <v>151</v>
      </c>
      <c r="C33" s="98" t="s">
        <v>209</v>
      </c>
      <c r="D33" s="98" t="s">
        <v>233</v>
      </c>
      <c r="E33" s="98" t="s">
        <v>347</v>
      </c>
      <c r="F33" s="98"/>
      <c r="G33" s="117">
        <f>G34+G38</f>
        <v>4.2</v>
      </c>
      <c r="H33" s="117">
        <f>H34+H38</f>
        <v>133.5</v>
      </c>
      <c r="I33" s="65"/>
    </row>
    <row r="34" spans="1:9" ht="57" customHeight="1">
      <c r="A34" s="108" t="s">
        <v>210</v>
      </c>
      <c r="B34" s="98" t="s">
        <v>151</v>
      </c>
      <c r="C34" s="98" t="s">
        <v>209</v>
      </c>
      <c r="D34" s="98" t="s">
        <v>233</v>
      </c>
      <c r="E34" s="98" t="s">
        <v>347</v>
      </c>
      <c r="F34" s="98"/>
      <c r="G34" s="117">
        <f>G36+G37</f>
        <v>4.2</v>
      </c>
      <c r="H34" s="117">
        <f>H36+H37</f>
        <v>131.3</v>
      </c>
      <c r="I34" s="65"/>
    </row>
    <row r="35" spans="1:9" ht="72" customHeight="1">
      <c r="A35" s="108" t="s">
        <v>284</v>
      </c>
      <c r="B35" s="98" t="s">
        <v>151</v>
      </c>
      <c r="C35" s="98" t="s">
        <v>209</v>
      </c>
      <c r="D35" s="98" t="s">
        <v>233</v>
      </c>
      <c r="E35" s="98" t="s">
        <v>347</v>
      </c>
      <c r="F35" s="98" t="s">
        <v>18</v>
      </c>
      <c r="G35" s="117">
        <f>G36+G37</f>
        <v>4.2</v>
      </c>
      <c r="H35" s="117">
        <f>H36+H37</f>
        <v>131.3</v>
      </c>
      <c r="I35" s="65"/>
    </row>
    <row r="36" spans="1:9" ht="39" customHeight="1">
      <c r="A36" s="108" t="s">
        <v>268</v>
      </c>
      <c r="B36" s="98" t="s">
        <v>151</v>
      </c>
      <c r="C36" s="98" t="s">
        <v>209</v>
      </c>
      <c r="D36" s="98" t="s">
        <v>233</v>
      </c>
      <c r="E36" s="98" t="s">
        <v>347</v>
      </c>
      <c r="F36" s="98" t="s">
        <v>211</v>
      </c>
      <c r="G36" s="117">
        <f>9!G33</f>
        <v>3.2</v>
      </c>
      <c r="H36" s="117">
        <f>9!H33</f>
        <v>100.845</v>
      </c>
      <c r="I36" s="65"/>
    </row>
    <row r="37" spans="1:9" ht="94.5" customHeight="1">
      <c r="A37" s="112" t="s">
        <v>269</v>
      </c>
      <c r="B37" s="98" t="s">
        <v>151</v>
      </c>
      <c r="C37" s="98" t="s">
        <v>209</v>
      </c>
      <c r="D37" s="98" t="s">
        <v>233</v>
      </c>
      <c r="E37" s="98" t="s">
        <v>347</v>
      </c>
      <c r="F37" s="98" t="s">
        <v>270</v>
      </c>
      <c r="G37" s="117">
        <f>9!G34</f>
        <v>1</v>
      </c>
      <c r="H37" s="117">
        <f>9!H34</f>
        <v>30.455</v>
      </c>
      <c r="I37" s="65"/>
    </row>
    <row r="38" spans="1:9" ht="57" customHeight="1">
      <c r="A38" s="108" t="s">
        <v>218</v>
      </c>
      <c r="B38" s="98" t="s">
        <v>151</v>
      </c>
      <c r="C38" s="98" t="s">
        <v>209</v>
      </c>
      <c r="D38" s="98" t="s">
        <v>233</v>
      </c>
      <c r="E38" s="98" t="s">
        <v>347</v>
      </c>
      <c r="F38" s="98" t="s">
        <v>219</v>
      </c>
      <c r="G38" s="117"/>
      <c r="H38" s="117">
        <f>9!H36</f>
        <v>2.2</v>
      </c>
      <c r="I38" s="65"/>
    </row>
    <row r="39" spans="1:9" ht="37.5">
      <c r="A39" s="69" t="s">
        <v>265</v>
      </c>
      <c r="B39" s="113" t="s">
        <v>151</v>
      </c>
      <c r="C39" s="113" t="s">
        <v>233</v>
      </c>
      <c r="D39" s="113"/>
      <c r="E39" s="113"/>
      <c r="F39" s="113"/>
      <c r="G39" s="115">
        <f>G42</f>
        <v>0</v>
      </c>
      <c r="H39" s="115">
        <f>H42</f>
        <v>4.5</v>
      </c>
      <c r="I39" s="65"/>
    </row>
    <row r="40" spans="1:9" ht="75">
      <c r="A40" s="69" t="s">
        <v>266</v>
      </c>
      <c r="B40" s="113" t="s">
        <v>151</v>
      </c>
      <c r="C40" s="113" t="s">
        <v>233</v>
      </c>
      <c r="D40" s="113" t="s">
        <v>235</v>
      </c>
      <c r="E40" s="125" t="s">
        <v>361</v>
      </c>
      <c r="F40" s="113"/>
      <c r="G40" s="115"/>
      <c r="H40" s="115">
        <f>H41</f>
        <v>4.5</v>
      </c>
      <c r="I40" s="65"/>
    </row>
    <row r="41" spans="1:9" ht="37.5">
      <c r="A41" s="69" t="s">
        <v>348</v>
      </c>
      <c r="B41" s="113" t="s">
        <v>151</v>
      </c>
      <c r="C41" s="113" t="s">
        <v>233</v>
      </c>
      <c r="D41" s="113" t="s">
        <v>235</v>
      </c>
      <c r="E41" s="125" t="s">
        <v>361</v>
      </c>
      <c r="F41" s="113"/>
      <c r="G41" s="115"/>
      <c r="H41" s="115">
        <f>H42</f>
        <v>4.5</v>
      </c>
      <c r="I41" s="65"/>
    </row>
    <row r="42" spans="1:9" ht="93.75">
      <c r="A42" s="68" t="s">
        <v>340</v>
      </c>
      <c r="B42" s="98" t="s">
        <v>151</v>
      </c>
      <c r="C42" s="98" t="s">
        <v>233</v>
      </c>
      <c r="D42" s="98" t="s">
        <v>235</v>
      </c>
      <c r="E42" s="125" t="s">
        <v>328</v>
      </c>
      <c r="F42" s="113"/>
      <c r="G42" s="117">
        <f>G44</f>
        <v>0</v>
      </c>
      <c r="H42" s="117">
        <f>H44</f>
        <v>4.5</v>
      </c>
      <c r="I42" s="65"/>
    </row>
    <row r="43" spans="1:9" ht="67.5" customHeight="1">
      <c r="A43" s="86" t="s">
        <v>357</v>
      </c>
      <c r="B43" s="98" t="s">
        <v>151</v>
      </c>
      <c r="C43" s="98" t="s">
        <v>233</v>
      </c>
      <c r="D43" s="98" t="s">
        <v>235</v>
      </c>
      <c r="E43" s="125" t="s">
        <v>328</v>
      </c>
      <c r="F43" s="98"/>
      <c r="G43" s="117">
        <f>G44</f>
        <v>0</v>
      </c>
      <c r="H43" s="117">
        <f>H44</f>
        <v>4.5</v>
      </c>
      <c r="I43" s="65"/>
    </row>
    <row r="44" spans="1:9" ht="54" customHeight="1">
      <c r="A44" s="108" t="s">
        <v>218</v>
      </c>
      <c r="B44" s="98" t="s">
        <v>151</v>
      </c>
      <c r="C44" s="98" t="s">
        <v>233</v>
      </c>
      <c r="D44" s="98" t="s">
        <v>235</v>
      </c>
      <c r="E44" s="125" t="s">
        <v>328</v>
      </c>
      <c r="F44" s="98" t="s">
        <v>219</v>
      </c>
      <c r="G44" s="117"/>
      <c r="H44" s="117">
        <f>9!H42</f>
        <v>4.5</v>
      </c>
      <c r="I44" s="65"/>
    </row>
    <row r="45" spans="1:9" ht="19.5" customHeight="1">
      <c r="A45" s="119" t="s">
        <v>236</v>
      </c>
      <c r="B45" s="113" t="s">
        <v>151</v>
      </c>
      <c r="C45" s="113" t="s">
        <v>213</v>
      </c>
      <c r="D45" s="113"/>
      <c r="E45" s="125"/>
      <c r="F45" s="98"/>
      <c r="G45" s="115">
        <f>G47</f>
        <v>0</v>
      </c>
      <c r="H45" s="115">
        <f>H47+H53</f>
        <v>3</v>
      </c>
      <c r="I45" s="65"/>
    </row>
    <row r="46" spans="1:9" ht="23.25" customHeight="1">
      <c r="A46" s="69" t="s">
        <v>267</v>
      </c>
      <c r="B46" s="113" t="s">
        <v>151</v>
      </c>
      <c r="C46" s="113" t="s">
        <v>213</v>
      </c>
      <c r="D46" s="113" t="s">
        <v>237</v>
      </c>
      <c r="E46" s="125"/>
      <c r="F46" s="98"/>
      <c r="G46" s="115"/>
      <c r="H46" s="115">
        <f>H47</f>
        <v>3</v>
      </c>
      <c r="I46" s="65"/>
    </row>
    <row r="47" spans="1:9" ht="37.5">
      <c r="A47" s="69" t="s">
        <v>348</v>
      </c>
      <c r="B47" s="113" t="s">
        <v>151</v>
      </c>
      <c r="C47" s="113" t="s">
        <v>213</v>
      </c>
      <c r="D47" s="113" t="s">
        <v>237</v>
      </c>
      <c r="E47" s="223" t="s">
        <v>362</v>
      </c>
      <c r="F47" s="113"/>
      <c r="G47" s="115">
        <f>G49</f>
        <v>0</v>
      </c>
      <c r="H47" s="115">
        <f>H49</f>
        <v>3</v>
      </c>
      <c r="I47" s="65"/>
    </row>
    <row r="48" spans="1:9" ht="97.5" customHeight="1">
      <c r="A48" s="86" t="s">
        <v>275</v>
      </c>
      <c r="B48" s="98" t="s">
        <v>151</v>
      </c>
      <c r="C48" s="98" t="s">
        <v>213</v>
      </c>
      <c r="D48" s="98" t="s">
        <v>237</v>
      </c>
      <c r="E48" s="126" t="s">
        <v>331</v>
      </c>
      <c r="F48" s="98"/>
      <c r="G48" s="117">
        <f>G49</f>
        <v>0</v>
      </c>
      <c r="H48" s="117">
        <f>H49</f>
        <v>3</v>
      </c>
      <c r="I48" s="65"/>
    </row>
    <row r="49" spans="1:9" ht="59.25" customHeight="1">
      <c r="A49" s="108" t="s">
        <v>218</v>
      </c>
      <c r="B49" s="98" t="s">
        <v>151</v>
      </c>
      <c r="C49" s="98" t="s">
        <v>213</v>
      </c>
      <c r="D49" s="98" t="s">
        <v>237</v>
      </c>
      <c r="E49" s="126" t="s">
        <v>332</v>
      </c>
      <c r="F49" s="98" t="s">
        <v>219</v>
      </c>
      <c r="G49" s="117"/>
      <c r="H49" s="117">
        <f>9!H47</f>
        <v>3</v>
      </c>
      <c r="I49" s="65"/>
    </row>
    <row r="50" spans="1:9" ht="18.75" customHeight="1" hidden="1">
      <c r="A50" s="119" t="s">
        <v>179</v>
      </c>
      <c r="B50" s="98" t="s">
        <v>151</v>
      </c>
      <c r="C50" s="98" t="s">
        <v>213</v>
      </c>
      <c r="D50" s="98" t="s">
        <v>235</v>
      </c>
      <c r="E50" s="98"/>
      <c r="F50" s="98"/>
      <c r="G50" s="117">
        <f>G52</f>
        <v>0</v>
      </c>
      <c r="H50" s="117">
        <f>H52</f>
        <v>0</v>
      </c>
      <c r="I50" s="65"/>
    </row>
    <row r="51" spans="1:9" ht="18.75" customHeight="1" hidden="1">
      <c r="A51" s="86" t="s">
        <v>216</v>
      </c>
      <c r="B51" s="98" t="s">
        <v>151</v>
      </c>
      <c r="C51" s="98" t="s">
        <v>213</v>
      </c>
      <c r="D51" s="98" t="s">
        <v>235</v>
      </c>
      <c r="E51" s="126" t="s">
        <v>290</v>
      </c>
      <c r="F51" s="98" t="s">
        <v>217</v>
      </c>
      <c r="G51" s="117">
        <f>G52</f>
        <v>0</v>
      </c>
      <c r="H51" s="117">
        <f>H52</f>
        <v>0</v>
      </c>
      <c r="I51" s="65"/>
    </row>
    <row r="52" spans="1:9" ht="47.25" customHeight="1" hidden="1">
      <c r="A52" s="127" t="s">
        <v>218</v>
      </c>
      <c r="B52" s="98" t="s">
        <v>151</v>
      </c>
      <c r="C52" s="98" t="s">
        <v>213</v>
      </c>
      <c r="D52" s="98" t="s">
        <v>235</v>
      </c>
      <c r="E52" s="126" t="s">
        <v>291</v>
      </c>
      <c r="F52" s="98" t="s">
        <v>271</v>
      </c>
      <c r="G52" s="117">
        <v>0</v>
      </c>
      <c r="H52" s="117">
        <v>0</v>
      </c>
      <c r="I52" s="65"/>
    </row>
    <row r="53" spans="1:9" ht="1.5" customHeight="1">
      <c r="A53" s="230" t="s">
        <v>238</v>
      </c>
      <c r="B53" s="113" t="s">
        <v>151</v>
      </c>
      <c r="C53" s="113" t="s">
        <v>213</v>
      </c>
      <c r="D53" s="223" t="s">
        <v>235</v>
      </c>
      <c r="E53" s="113"/>
      <c r="F53" s="111"/>
      <c r="G53" s="111">
        <f>G54</f>
        <v>550</v>
      </c>
      <c r="H53" s="115">
        <f>H54</f>
        <v>0</v>
      </c>
      <c r="I53" s="65"/>
    </row>
    <row r="54" spans="1:9" ht="14.25" customHeight="1" hidden="1">
      <c r="A54" s="127" t="s">
        <v>383</v>
      </c>
      <c r="B54" s="98" t="s">
        <v>151</v>
      </c>
      <c r="C54" s="98" t="s">
        <v>213</v>
      </c>
      <c r="D54" s="126" t="s">
        <v>235</v>
      </c>
      <c r="E54" s="126" t="s">
        <v>382</v>
      </c>
      <c r="F54" s="110"/>
      <c r="G54" s="110">
        <f>G55</f>
        <v>550</v>
      </c>
      <c r="H54" s="117">
        <f>H55</f>
        <v>0</v>
      </c>
      <c r="I54" s="65"/>
    </row>
    <row r="55" spans="1:9" ht="61.5" customHeight="1" hidden="1">
      <c r="A55" s="108" t="s">
        <v>277</v>
      </c>
      <c r="B55" s="98" t="s">
        <v>151</v>
      </c>
      <c r="C55" s="98" t="s">
        <v>213</v>
      </c>
      <c r="D55" s="126" t="s">
        <v>235</v>
      </c>
      <c r="E55" s="126" t="s">
        <v>382</v>
      </c>
      <c r="F55" s="110">
        <v>244</v>
      </c>
      <c r="G55" s="110">
        <v>550</v>
      </c>
      <c r="H55" s="117"/>
      <c r="I55" s="65"/>
    </row>
    <row r="56" spans="1:9" ht="19.5" customHeight="1">
      <c r="A56" s="119" t="s">
        <v>240</v>
      </c>
      <c r="B56" s="113" t="s">
        <v>151</v>
      </c>
      <c r="C56" s="113" t="s">
        <v>241</v>
      </c>
      <c r="D56" s="113"/>
      <c r="E56" s="113"/>
      <c r="F56" s="113"/>
      <c r="G56" s="115">
        <f>G58</f>
        <v>0</v>
      </c>
      <c r="H56" s="115">
        <f>H58+H61</f>
        <v>68.09</v>
      </c>
      <c r="I56" s="65"/>
    </row>
    <row r="57" spans="1:9" ht="18" customHeight="1">
      <c r="A57" s="139" t="s">
        <v>182</v>
      </c>
      <c r="B57" s="113" t="s">
        <v>151</v>
      </c>
      <c r="C57" s="113" t="s">
        <v>241</v>
      </c>
      <c r="D57" s="113" t="s">
        <v>209</v>
      </c>
      <c r="E57" s="113"/>
      <c r="F57" s="113"/>
      <c r="G57" s="115"/>
      <c r="H57" s="115">
        <f>H59</f>
        <v>43.4</v>
      </c>
      <c r="I57" s="65"/>
    </row>
    <row r="58" spans="1:9" ht="37.5">
      <c r="A58" s="69" t="s">
        <v>348</v>
      </c>
      <c r="B58" s="113" t="s">
        <v>151</v>
      </c>
      <c r="C58" s="113" t="s">
        <v>241</v>
      </c>
      <c r="D58" s="113" t="s">
        <v>209</v>
      </c>
      <c r="E58" s="98" t="s">
        <v>363</v>
      </c>
      <c r="F58" s="140"/>
      <c r="G58" s="141">
        <f>G60</f>
        <v>0</v>
      </c>
      <c r="H58" s="141">
        <f>H60</f>
        <v>43.4</v>
      </c>
      <c r="I58" s="65"/>
    </row>
    <row r="59" spans="1:9" ht="76.5" customHeight="1">
      <c r="A59" s="86" t="s">
        <v>276</v>
      </c>
      <c r="B59" s="98" t="s">
        <v>151</v>
      </c>
      <c r="C59" s="98" t="s">
        <v>241</v>
      </c>
      <c r="D59" s="98" t="s">
        <v>209</v>
      </c>
      <c r="E59" s="98" t="s">
        <v>329</v>
      </c>
      <c r="F59" s="142"/>
      <c r="G59" s="141">
        <f>G60</f>
        <v>0</v>
      </c>
      <c r="H59" s="141">
        <f>H60</f>
        <v>43.4</v>
      </c>
      <c r="I59" s="65"/>
    </row>
    <row r="60" spans="1:9" ht="52.5" customHeight="1">
      <c r="A60" s="108" t="s">
        <v>277</v>
      </c>
      <c r="B60" s="98" t="s">
        <v>151</v>
      </c>
      <c r="C60" s="98" t="s">
        <v>241</v>
      </c>
      <c r="D60" s="98" t="s">
        <v>209</v>
      </c>
      <c r="E60" s="98" t="s">
        <v>330</v>
      </c>
      <c r="F60" s="98" t="s">
        <v>219</v>
      </c>
      <c r="G60" s="117">
        <v>0</v>
      </c>
      <c r="H60" s="117">
        <f>9!H58</f>
        <v>43.4</v>
      </c>
      <c r="I60" s="65"/>
    </row>
    <row r="61" spans="1:9" ht="18.75" customHeight="1">
      <c r="A61" s="119" t="s">
        <v>184</v>
      </c>
      <c r="B61" s="113" t="s">
        <v>151</v>
      </c>
      <c r="C61" s="113" t="s">
        <v>241</v>
      </c>
      <c r="D61" s="113" t="s">
        <v>233</v>
      </c>
      <c r="E61" s="113"/>
      <c r="F61" s="113"/>
      <c r="G61" s="115" t="str">
        <f>G63</f>
        <v>-0,7</v>
      </c>
      <c r="H61" s="115">
        <f>H63</f>
        <v>24.69</v>
      </c>
      <c r="I61" s="66"/>
    </row>
    <row r="62" spans="1:9" ht="41.25" customHeight="1">
      <c r="A62" s="69" t="s">
        <v>348</v>
      </c>
      <c r="B62" s="113" t="s">
        <v>151</v>
      </c>
      <c r="C62" s="113" t="s">
        <v>241</v>
      </c>
      <c r="D62" s="113" t="s">
        <v>233</v>
      </c>
      <c r="E62" s="98" t="s">
        <v>364</v>
      </c>
      <c r="F62" s="113"/>
      <c r="G62" s="115"/>
      <c r="H62" s="115">
        <f>H63</f>
        <v>24.69</v>
      </c>
      <c r="I62" s="66"/>
    </row>
    <row r="63" spans="1:9" ht="57" customHeight="1">
      <c r="A63" s="108" t="s">
        <v>351</v>
      </c>
      <c r="B63" s="98" t="s">
        <v>151</v>
      </c>
      <c r="C63" s="98" t="s">
        <v>241</v>
      </c>
      <c r="D63" s="98" t="s">
        <v>233</v>
      </c>
      <c r="E63" s="98" t="s">
        <v>278</v>
      </c>
      <c r="F63" s="98"/>
      <c r="G63" s="117" t="str">
        <f>G64</f>
        <v>-0,7</v>
      </c>
      <c r="H63" s="117">
        <f>H64</f>
        <v>24.69</v>
      </c>
      <c r="I63" s="66"/>
    </row>
    <row r="64" spans="1:9" ht="57" customHeight="1">
      <c r="A64" s="108" t="s">
        <v>218</v>
      </c>
      <c r="B64" s="98" t="s">
        <v>151</v>
      </c>
      <c r="C64" s="98" t="s">
        <v>241</v>
      </c>
      <c r="D64" s="98" t="s">
        <v>233</v>
      </c>
      <c r="E64" s="98" t="s">
        <v>308</v>
      </c>
      <c r="F64" s="98" t="s">
        <v>219</v>
      </c>
      <c r="G64" s="98" t="s">
        <v>333</v>
      </c>
      <c r="H64" s="236">
        <f>9!H62</f>
        <v>24.69</v>
      </c>
      <c r="I64" s="66"/>
    </row>
    <row r="65" spans="1:9" ht="18.75" customHeight="1">
      <c r="A65" s="119" t="s">
        <v>244</v>
      </c>
      <c r="B65" s="113" t="s">
        <v>151</v>
      </c>
      <c r="C65" s="113" t="s">
        <v>245</v>
      </c>
      <c r="D65" s="113"/>
      <c r="E65" s="113"/>
      <c r="F65" s="113"/>
      <c r="G65" s="115">
        <f>G67</f>
        <v>19.7</v>
      </c>
      <c r="H65" s="115">
        <f>H67</f>
        <v>671.76</v>
      </c>
      <c r="I65" s="66"/>
    </row>
    <row r="66" spans="1:9" ht="21" customHeight="1">
      <c r="A66" s="119" t="s">
        <v>188</v>
      </c>
      <c r="B66" s="113" t="s">
        <v>151</v>
      </c>
      <c r="C66" s="113" t="s">
        <v>245</v>
      </c>
      <c r="D66" s="113" t="s">
        <v>207</v>
      </c>
      <c r="E66" s="113"/>
      <c r="F66" s="113"/>
      <c r="G66" s="115"/>
      <c r="H66" s="115">
        <f>H67</f>
        <v>671.76</v>
      </c>
      <c r="I66" s="66"/>
    </row>
    <row r="67" spans="1:9" ht="40.5" customHeight="1">
      <c r="A67" s="119" t="s">
        <v>355</v>
      </c>
      <c r="B67" s="113" t="s">
        <v>151</v>
      </c>
      <c r="C67" s="113" t="s">
        <v>245</v>
      </c>
      <c r="D67" s="113" t="s">
        <v>207</v>
      </c>
      <c r="E67" s="113" t="s">
        <v>366</v>
      </c>
      <c r="F67" s="113"/>
      <c r="G67" s="115">
        <f>G68</f>
        <v>19.7</v>
      </c>
      <c r="H67" s="115">
        <f>H68</f>
        <v>671.76</v>
      </c>
      <c r="I67" s="66"/>
    </row>
    <row r="68" spans="1:9" ht="39.75" customHeight="1">
      <c r="A68" s="108" t="s">
        <v>352</v>
      </c>
      <c r="B68" s="113" t="s">
        <v>151</v>
      </c>
      <c r="C68" s="98" t="s">
        <v>245</v>
      </c>
      <c r="D68" s="98" t="s">
        <v>207</v>
      </c>
      <c r="E68" s="98" t="s">
        <v>314</v>
      </c>
      <c r="F68" s="98"/>
      <c r="G68" s="117">
        <f>G69</f>
        <v>19.7</v>
      </c>
      <c r="H68" s="117">
        <f>H69</f>
        <v>671.76</v>
      </c>
      <c r="I68" s="66"/>
    </row>
    <row r="69" spans="1:9" ht="42.75" customHeight="1">
      <c r="A69" s="122" t="s">
        <v>353</v>
      </c>
      <c r="B69" s="113" t="s">
        <v>151</v>
      </c>
      <c r="C69" s="98" t="s">
        <v>245</v>
      </c>
      <c r="D69" s="98" t="s">
        <v>207</v>
      </c>
      <c r="E69" s="98" t="s">
        <v>279</v>
      </c>
      <c r="F69" s="98"/>
      <c r="G69" s="117">
        <f>G70+G75</f>
        <v>19.7</v>
      </c>
      <c r="H69" s="117">
        <f>H70+H75+H71</f>
        <v>671.76</v>
      </c>
      <c r="I69" s="66"/>
    </row>
    <row r="70" spans="1:9" ht="56.25" customHeight="1">
      <c r="A70" s="108" t="s">
        <v>218</v>
      </c>
      <c r="B70" s="113" t="s">
        <v>151</v>
      </c>
      <c r="C70" s="98" t="s">
        <v>245</v>
      </c>
      <c r="D70" s="98" t="s">
        <v>207</v>
      </c>
      <c r="E70" s="98" t="s">
        <v>315</v>
      </c>
      <c r="F70" s="98" t="s">
        <v>219</v>
      </c>
      <c r="G70" s="117">
        <v>-5.2</v>
      </c>
      <c r="H70" s="117">
        <f>9!H68</f>
        <v>136.67</v>
      </c>
      <c r="I70" s="66"/>
    </row>
    <row r="71" spans="1:9" ht="35.25" customHeight="1">
      <c r="A71" s="108" t="s">
        <v>220</v>
      </c>
      <c r="B71" s="113" t="s">
        <v>151</v>
      </c>
      <c r="C71" s="98" t="s">
        <v>245</v>
      </c>
      <c r="D71" s="98" t="s">
        <v>207</v>
      </c>
      <c r="E71" s="98" t="s">
        <v>315</v>
      </c>
      <c r="F71" s="98" t="s">
        <v>221</v>
      </c>
      <c r="G71" s="117"/>
      <c r="H71" s="117">
        <f>H72+H73+H74</f>
        <v>137.1</v>
      </c>
      <c r="I71" s="66"/>
    </row>
    <row r="72" spans="1:9" ht="34.5" customHeight="1">
      <c r="A72" s="108" t="s">
        <v>222</v>
      </c>
      <c r="B72" s="113" t="s">
        <v>151</v>
      </c>
      <c r="C72" s="98" t="s">
        <v>245</v>
      </c>
      <c r="D72" s="98" t="s">
        <v>207</v>
      </c>
      <c r="E72" s="98" t="s">
        <v>315</v>
      </c>
      <c r="F72" s="98" t="s">
        <v>223</v>
      </c>
      <c r="G72" s="117"/>
      <c r="H72" s="117">
        <f>9!H70</f>
        <v>120</v>
      </c>
      <c r="I72" s="66"/>
    </row>
    <row r="73" spans="1:9" ht="36" customHeight="1">
      <c r="A73" s="108" t="s">
        <v>224</v>
      </c>
      <c r="B73" s="113" t="s">
        <v>151</v>
      </c>
      <c r="C73" s="98" t="s">
        <v>245</v>
      </c>
      <c r="D73" s="98" t="s">
        <v>207</v>
      </c>
      <c r="E73" s="98" t="s">
        <v>315</v>
      </c>
      <c r="F73" s="98" t="s">
        <v>225</v>
      </c>
      <c r="G73" s="117"/>
      <c r="H73" s="117">
        <f>9!H71</f>
        <v>13.1</v>
      </c>
      <c r="I73" s="66"/>
    </row>
    <row r="74" spans="1:9" ht="35.25" customHeight="1">
      <c r="A74" s="108" t="s">
        <v>224</v>
      </c>
      <c r="B74" s="113" t="s">
        <v>151</v>
      </c>
      <c r="C74" s="98" t="s">
        <v>245</v>
      </c>
      <c r="D74" s="98" t="s">
        <v>207</v>
      </c>
      <c r="E74" s="98" t="s">
        <v>315</v>
      </c>
      <c r="F74" s="98" t="s">
        <v>322</v>
      </c>
      <c r="G74" s="117"/>
      <c r="H74" s="117">
        <f>9!H72</f>
        <v>4</v>
      </c>
      <c r="I74" s="66"/>
    </row>
    <row r="75" spans="1:9" ht="129" customHeight="1">
      <c r="A75" s="108" t="s">
        <v>247</v>
      </c>
      <c r="B75" s="113" t="s">
        <v>151</v>
      </c>
      <c r="C75" s="98" t="s">
        <v>245</v>
      </c>
      <c r="D75" s="98" t="s">
        <v>207</v>
      </c>
      <c r="E75" s="98" t="s">
        <v>280</v>
      </c>
      <c r="F75" s="98"/>
      <c r="G75" s="117" t="str">
        <f>G76</f>
        <v>24,9</v>
      </c>
      <c r="H75" s="117">
        <f>H76</f>
        <v>397.99</v>
      </c>
      <c r="I75" s="66"/>
    </row>
    <row r="76" spans="1:9" ht="18.75" customHeight="1">
      <c r="A76" s="12" t="s">
        <v>159</v>
      </c>
      <c r="B76" s="113" t="s">
        <v>151</v>
      </c>
      <c r="C76" s="98" t="s">
        <v>245</v>
      </c>
      <c r="D76" s="98" t="s">
        <v>207</v>
      </c>
      <c r="E76" s="98" t="s">
        <v>280</v>
      </c>
      <c r="F76" s="98" t="s">
        <v>281</v>
      </c>
      <c r="G76" s="117" t="str">
        <f>9!G74</f>
        <v>24,9</v>
      </c>
      <c r="H76" s="117">
        <f>9!H74</f>
        <v>397.99</v>
      </c>
      <c r="I76" s="66"/>
    </row>
    <row r="77" spans="1:9" ht="18.75" customHeight="1">
      <c r="A77" s="119" t="s">
        <v>250</v>
      </c>
      <c r="B77" s="113" t="s">
        <v>151</v>
      </c>
      <c r="C77" s="113" t="s">
        <v>226</v>
      </c>
      <c r="D77" s="113"/>
      <c r="E77" s="113"/>
      <c r="F77" s="113"/>
      <c r="G77" s="115">
        <f>G79</f>
        <v>98.7</v>
      </c>
      <c r="H77" s="115">
        <f>H79</f>
        <v>688.643</v>
      </c>
      <c r="I77" s="66"/>
    </row>
    <row r="78" spans="1:9" ht="38.25" customHeight="1">
      <c r="A78" s="119" t="s">
        <v>365</v>
      </c>
      <c r="B78" s="113" t="s">
        <v>151</v>
      </c>
      <c r="C78" s="113" t="s">
        <v>226</v>
      </c>
      <c r="D78" s="113" t="s">
        <v>241</v>
      </c>
      <c r="E78" s="113"/>
      <c r="F78" s="113"/>
      <c r="G78" s="115"/>
      <c r="H78" s="115">
        <f>H79</f>
        <v>688.643</v>
      </c>
      <c r="I78" s="66"/>
    </row>
    <row r="79" spans="1:9" ht="42" customHeight="1">
      <c r="A79" s="119" t="s">
        <v>355</v>
      </c>
      <c r="B79" s="113" t="s">
        <v>151</v>
      </c>
      <c r="C79" s="113" t="s">
        <v>226</v>
      </c>
      <c r="D79" s="113" t="s">
        <v>241</v>
      </c>
      <c r="E79" s="113" t="s">
        <v>421</v>
      </c>
      <c r="F79" s="113"/>
      <c r="G79" s="115">
        <f>G80</f>
        <v>98.7</v>
      </c>
      <c r="H79" s="115">
        <f>H80</f>
        <v>688.643</v>
      </c>
      <c r="I79" s="66"/>
    </row>
    <row r="80" spans="1:9" ht="44.25" customHeight="1">
      <c r="A80" s="108" t="s">
        <v>354</v>
      </c>
      <c r="B80" s="98" t="s">
        <v>151</v>
      </c>
      <c r="C80" s="98" t="s">
        <v>226</v>
      </c>
      <c r="D80" s="98" t="s">
        <v>241</v>
      </c>
      <c r="E80" s="98" t="s">
        <v>421</v>
      </c>
      <c r="F80" s="98"/>
      <c r="G80" s="117">
        <f>G81+G87</f>
        <v>98.7</v>
      </c>
      <c r="H80" s="117">
        <f>H81+H87</f>
        <v>688.643</v>
      </c>
      <c r="I80" s="66"/>
    </row>
    <row r="81" spans="1:9" ht="51.75" customHeight="1">
      <c r="A81" s="108" t="s">
        <v>210</v>
      </c>
      <c r="B81" s="98" t="s">
        <v>151</v>
      </c>
      <c r="C81" s="98" t="s">
        <v>226</v>
      </c>
      <c r="D81" s="98" t="s">
        <v>241</v>
      </c>
      <c r="E81" s="98" t="s">
        <v>421</v>
      </c>
      <c r="F81" s="98"/>
      <c r="G81" s="117">
        <f>G83+G84</f>
        <v>93.7</v>
      </c>
      <c r="H81" s="117">
        <f>H82</f>
        <v>668.643</v>
      </c>
      <c r="I81" s="66"/>
    </row>
    <row r="82" spans="1:9" ht="116.25" customHeight="1">
      <c r="A82" s="108" t="s">
        <v>284</v>
      </c>
      <c r="B82" s="98" t="s">
        <v>151</v>
      </c>
      <c r="C82" s="98" t="s">
        <v>226</v>
      </c>
      <c r="D82" s="98" t="s">
        <v>241</v>
      </c>
      <c r="E82" s="98" t="s">
        <v>421</v>
      </c>
      <c r="F82" s="98" t="s">
        <v>18</v>
      </c>
      <c r="G82" s="117">
        <f>G83+G84</f>
        <v>93.7</v>
      </c>
      <c r="H82" s="117">
        <f>H83+H84+H85+H86</f>
        <v>668.643</v>
      </c>
      <c r="I82" s="66"/>
    </row>
    <row r="83" spans="1:9" ht="42" customHeight="1">
      <c r="A83" s="112" t="s">
        <v>268</v>
      </c>
      <c r="B83" s="98" t="s">
        <v>151</v>
      </c>
      <c r="C83" s="98" t="s">
        <v>226</v>
      </c>
      <c r="D83" s="98" t="s">
        <v>241</v>
      </c>
      <c r="E83" s="98" t="s">
        <v>292</v>
      </c>
      <c r="F83" s="98" t="s">
        <v>211</v>
      </c>
      <c r="G83" s="98" t="s">
        <v>324</v>
      </c>
      <c r="H83" s="236">
        <f>9!H81</f>
        <v>292.646</v>
      </c>
      <c r="I83" s="66"/>
    </row>
    <row r="84" spans="1:9" ht="94.5" customHeight="1">
      <c r="A84" s="112" t="s">
        <v>269</v>
      </c>
      <c r="B84" s="98" t="s">
        <v>151</v>
      </c>
      <c r="C84" s="98" t="s">
        <v>226</v>
      </c>
      <c r="D84" s="98" t="s">
        <v>241</v>
      </c>
      <c r="E84" s="98" t="s">
        <v>292</v>
      </c>
      <c r="F84" s="98" t="s">
        <v>270</v>
      </c>
      <c r="G84" s="98" t="s">
        <v>323</v>
      </c>
      <c r="H84" s="236">
        <f>9!H82</f>
        <v>59.514</v>
      </c>
      <c r="I84" s="66"/>
    </row>
    <row r="85" spans="1:9" ht="36.75" customHeight="1">
      <c r="A85" s="112" t="s">
        <v>268</v>
      </c>
      <c r="B85" s="98" t="s">
        <v>151</v>
      </c>
      <c r="C85" s="98" t="s">
        <v>226</v>
      </c>
      <c r="D85" s="98" t="s">
        <v>241</v>
      </c>
      <c r="E85" s="98" t="s">
        <v>416</v>
      </c>
      <c r="F85" s="98" t="s">
        <v>211</v>
      </c>
      <c r="G85" s="98" t="s">
        <v>324</v>
      </c>
      <c r="H85" s="236">
        <f>9!H83</f>
        <v>220.905</v>
      </c>
      <c r="I85" s="66"/>
    </row>
    <row r="86" spans="1:9" ht="94.5" customHeight="1">
      <c r="A86" s="112" t="s">
        <v>269</v>
      </c>
      <c r="B86" s="98" t="s">
        <v>151</v>
      </c>
      <c r="C86" s="98" t="s">
        <v>226</v>
      </c>
      <c r="D86" s="98" t="s">
        <v>241</v>
      </c>
      <c r="E86" s="98" t="s">
        <v>416</v>
      </c>
      <c r="F86" s="98" t="s">
        <v>270</v>
      </c>
      <c r="G86" s="98" t="s">
        <v>323</v>
      </c>
      <c r="H86" s="236">
        <f>9!H84</f>
        <v>95.578</v>
      </c>
      <c r="I86" s="66"/>
    </row>
    <row r="87" spans="1:9" ht="52.5" customHeight="1">
      <c r="A87" s="108" t="s">
        <v>218</v>
      </c>
      <c r="B87" s="98" t="s">
        <v>151</v>
      </c>
      <c r="C87" s="98" t="s">
        <v>226</v>
      </c>
      <c r="D87" s="98" t="s">
        <v>241</v>
      </c>
      <c r="E87" s="98" t="s">
        <v>285</v>
      </c>
      <c r="F87" s="98" t="s">
        <v>219</v>
      </c>
      <c r="G87" s="117">
        <v>5</v>
      </c>
      <c r="H87" s="117">
        <f>9!H85</f>
        <v>20</v>
      </c>
      <c r="I87" s="66"/>
    </row>
    <row r="88" spans="1:9" ht="24" customHeight="1">
      <c r="A88" s="121" t="s">
        <v>251</v>
      </c>
      <c r="B88" s="113"/>
      <c r="C88" s="113" t="s">
        <v>193</v>
      </c>
      <c r="D88" s="113" t="s">
        <v>193</v>
      </c>
      <c r="E88" s="113" t="s">
        <v>252</v>
      </c>
      <c r="F88" s="113" t="s">
        <v>253</v>
      </c>
      <c r="G88" s="110">
        <v>-58.1</v>
      </c>
      <c r="H88" s="115"/>
      <c r="I88" s="65"/>
    </row>
    <row r="89" spans="1:9" ht="18.75">
      <c r="A89" s="280" t="s">
        <v>194</v>
      </c>
      <c r="B89" s="280"/>
      <c r="C89" s="280"/>
      <c r="D89" s="280"/>
      <c r="E89" s="280"/>
      <c r="F89" s="280"/>
      <c r="G89" s="105" t="e">
        <f>G39+G45+G56+G61+G65+G77+G8+G31+G88</f>
        <v>#REF!</v>
      </c>
      <c r="H89" s="105">
        <f>H39+H45+H56+H65+H77+H8+H31+H88</f>
        <v>3741.330976</v>
      </c>
      <c r="I89" s="59"/>
    </row>
  </sheetData>
  <sheetProtection/>
  <mergeCells count="3">
    <mergeCell ref="A3:H3"/>
    <mergeCell ref="A89:F89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18" max="7" man="1"/>
    <brk id="41" max="7" man="1"/>
    <brk id="7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77" zoomScaleSheetLayoutView="77" zoomScalePageLayoutView="0" workbookViewId="0" topLeftCell="A74">
      <selection activeCell="I78" sqref="I78"/>
    </sheetView>
  </sheetViews>
  <sheetFormatPr defaultColWidth="9.00390625" defaultRowHeight="12.75"/>
  <cols>
    <col min="1" max="1" width="51.125" style="0" customWidth="1"/>
    <col min="2" max="2" width="12.75390625" style="0" customWidth="1"/>
    <col min="4" max="4" width="13.125" style="0" customWidth="1"/>
    <col min="5" max="5" width="19.625" style="0" customWidth="1"/>
    <col min="6" max="6" width="11.125" style="0" customWidth="1"/>
    <col min="7" max="7" width="0.12890625" style="0" customWidth="1"/>
    <col min="8" max="8" width="15.375" style="0" customWidth="1"/>
    <col min="9" max="9" width="16.625" style="0" customWidth="1"/>
  </cols>
  <sheetData>
    <row r="1" spans="1:9" ht="89.25" customHeight="1">
      <c r="A1" s="91"/>
      <c r="B1" s="137"/>
      <c r="C1" s="266" t="s">
        <v>422</v>
      </c>
      <c r="D1" s="282"/>
      <c r="E1" s="282"/>
      <c r="F1" s="282"/>
      <c r="G1" s="282"/>
      <c r="H1" s="282"/>
      <c r="I1" s="282"/>
    </row>
    <row r="2" spans="1:8" ht="18.75">
      <c r="A2" s="91"/>
      <c r="B2" s="92"/>
      <c r="C2" s="92"/>
      <c r="D2" s="92"/>
      <c r="E2" s="92"/>
      <c r="F2" s="88"/>
      <c r="G2" s="88"/>
      <c r="H2" s="88"/>
    </row>
    <row r="3" spans="1:8" ht="39" customHeight="1">
      <c r="A3" s="279" t="s">
        <v>423</v>
      </c>
      <c r="B3" s="265"/>
      <c r="C3" s="265"/>
      <c r="D3" s="265"/>
      <c r="E3" s="265"/>
      <c r="F3" s="265"/>
      <c r="G3" s="265"/>
      <c r="H3" s="265"/>
    </row>
    <row r="4" spans="1:9" ht="18.75" customHeight="1">
      <c r="A4" s="180"/>
      <c r="B4" s="166"/>
      <c r="C4" s="166"/>
      <c r="D4" s="166"/>
      <c r="E4" s="166"/>
      <c r="F4" s="166"/>
      <c r="G4" s="166"/>
      <c r="H4" s="166"/>
      <c r="I4" s="96" t="s">
        <v>254</v>
      </c>
    </row>
    <row r="5" spans="1:8" ht="18.75" customHeight="1">
      <c r="A5" s="180"/>
      <c r="B5" s="166"/>
      <c r="C5" s="166"/>
      <c r="D5" s="166"/>
      <c r="E5" s="166"/>
      <c r="F5" s="166"/>
      <c r="G5" s="166"/>
      <c r="H5" s="166"/>
    </row>
    <row r="6" spans="1:9" ht="18.75">
      <c r="A6" s="192"/>
      <c r="B6" s="283" t="s">
        <v>255</v>
      </c>
      <c r="C6" s="283" t="s">
        <v>197</v>
      </c>
      <c r="D6" s="283" t="s">
        <v>198</v>
      </c>
      <c r="E6" s="283" t="s">
        <v>199</v>
      </c>
      <c r="F6" s="283" t="s">
        <v>200</v>
      </c>
      <c r="G6" s="194"/>
      <c r="H6" s="41" t="s">
        <v>320</v>
      </c>
      <c r="I6" s="41" t="s">
        <v>367</v>
      </c>
    </row>
    <row r="7" spans="1:9" ht="100.5" customHeight="1">
      <c r="A7" s="190" t="s">
        <v>196</v>
      </c>
      <c r="B7" s="284"/>
      <c r="C7" s="284"/>
      <c r="D7" s="284"/>
      <c r="E7" s="285"/>
      <c r="F7" s="285"/>
      <c r="G7" s="193" t="s">
        <v>124</v>
      </c>
      <c r="H7" s="190" t="s">
        <v>318</v>
      </c>
      <c r="I7" s="191" t="s">
        <v>318</v>
      </c>
    </row>
    <row r="8" spans="1:9" ht="18.75">
      <c r="A8" s="189">
        <v>2</v>
      </c>
      <c r="B8" s="193" t="s">
        <v>202</v>
      </c>
      <c r="C8" s="193" t="s">
        <v>203</v>
      </c>
      <c r="D8" s="193" t="s">
        <v>204</v>
      </c>
      <c r="E8" s="193" t="s">
        <v>256</v>
      </c>
      <c r="F8" s="193" t="s">
        <v>257</v>
      </c>
      <c r="G8" s="189">
        <v>8</v>
      </c>
      <c r="H8" s="189">
        <v>8</v>
      </c>
      <c r="I8" s="216">
        <v>9</v>
      </c>
    </row>
    <row r="9" spans="1:9" ht="37.5" customHeight="1">
      <c r="A9" s="104" t="s">
        <v>117</v>
      </c>
      <c r="B9" s="113" t="s">
        <v>151</v>
      </c>
      <c r="C9" s="113"/>
      <c r="D9" s="113"/>
      <c r="E9" s="113"/>
      <c r="F9" s="113"/>
      <c r="G9" s="115" t="e">
        <f>G39+G45+G53+G59+G62+G74+G10+#REF!+G85</f>
        <v>#REF!</v>
      </c>
      <c r="H9" s="115">
        <f>H10+H31+H39+H45+H53+H62+H74+H85</f>
        <v>3105.707976</v>
      </c>
      <c r="I9" s="115">
        <f>I10+I31+I39+I45+I53+I62+I74+I85</f>
        <v>3128.841976</v>
      </c>
    </row>
    <row r="10" spans="1:9" ht="25.5" customHeight="1">
      <c r="A10" s="104" t="s">
        <v>206</v>
      </c>
      <c r="B10" s="113" t="s">
        <v>151</v>
      </c>
      <c r="C10" s="113" t="s">
        <v>207</v>
      </c>
      <c r="D10" s="113"/>
      <c r="E10" s="113"/>
      <c r="F10" s="113"/>
      <c r="G10" s="115" t="e">
        <f>G11+G18+G28</f>
        <v>#REF!</v>
      </c>
      <c r="H10" s="115">
        <f>H11+H18+H28</f>
        <v>1635.6749760000002</v>
      </c>
      <c r="I10" s="115">
        <f>I11+I18+I28</f>
        <v>1595.008976</v>
      </c>
    </row>
    <row r="11" spans="1:9" ht="75.75" customHeight="1">
      <c r="A11" s="104" t="s">
        <v>165</v>
      </c>
      <c r="B11" s="113" t="s">
        <v>151</v>
      </c>
      <c r="C11" s="113" t="s">
        <v>207</v>
      </c>
      <c r="D11" s="113" t="s">
        <v>209</v>
      </c>
      <c r="E11" s="113"/>
      <c r="F11" s="113"/>
      <c r="G11" s="115" t="e">
        <f>G13</f>
        <v>#REF!</v>
      </c>
      <c r="H11" s="115">
        <f>H13</f>
        <v>482.765976</v>
      </c>
      <c r="I11" s="115">
        <f>I13</f>
        <v>482.765976</v>
      </c>
    </row>
    <row r="12" spans="1:9" ht="75.75" customHeight="1">
      <c r="A12" s="220" t="s">
        <v>346</v>
      </c>
      <c r="B12" s="113" t="s">
        <v>151</v>
      </c>
      <c r="C12" s="113" t="s">
        <v>207</v>
      </c>
      <c r="D12" s="113" t="s">
        <v>209</v>
      </c>
      <c r="E12" s="113" t="s">
        <v>286</v>
      </c>
      <c r="F12" s="113"/>
      <c r="G12" s="115"/>
      <c r="H12" s="115">
        <f>H13</f>
        <v>482.765976</v>
      </c>
      <c r="I12" s="115">
        <f>I13</f>
        <v>482.765976</v>
      </c>
    </row>
    <row r="13" spans="1:9" ht="53.25" customHeight="1">
      <c r="A13" s="106" t="s">
        <v>345</v>
      </c>
      <c r="B13" s="98" t="s">
        <v>151</v>
      </c>
      <c r="C13" s="98" t="s">
        <v>207</v>
      </c>
      <c r="D13" s="98" t="s">
        <v>209</v>
      </c>
      <c r="E13" s="98" t="s">
        <v>286</v>
      </c>
      <c r="F13" s="98"/>
      <c r="G13" s="117" t="e">
        <f>#REF!</f>
        <v>#REF!</v>
      </c>
      <c r="H13" s="117">
        <f>H14</f>
        <v>482.765976</v>
      </c>
      <c r="I13" s="117">
        <f>I14</f>
        <v>482.765976</v>
      </c>
    </row>
    <row r="14" spans="1:9" ht="42" customHeight="1">
      <c r="A14" s="122" t="s">
        <v>210</v>
      </c>
      <c r="B14" s="98" t="s">
        <v>151</v>
      </c>
      <c r="C14" s="98" t="s">
        <v>207</v>
      </c>
      <c r="D14" s="98" t="s">
        <v>209</v>
      </c>
      <c r="E14" s="98" t="s">
        <v>287</v>
      </c>
      <c r="F14" s="98" t="s">
        <v>18</v>
      </c>
      <c r="G14" s="117">
        <f>G15+G16</f>
        <v>29.5</v>
      </c>
      <c r="H14" s="117">
        <f>H15+H16</f>
        <v>482.765976</v>
      </c>
      <c r="I14" s="117">
        <f>I15+I16</f>
        <v>482.765976</v>
      </c>
    </row>
    <row r="15" spans="1:9" ht="37.5" customHeight="1">
      <c r="A15" s="122" t="s">
        <v>272</v>
      </c>
      <c r="B15" s="98" t="s">
        <v>151</v>
      </c>
      <c r="C15" s="98" t="s">
        <v>207</v>
      </c>
      <c r="D15" s="98" t="s">
        <v>209</v>
      </c>
      <c r="E15" s="98" t="s">
        <v>307</v>
      </c>
      <c r="F15" s="98" t="s">
        <v>211</v>
      </c>
      <c r="G15" s="110">
        <f>'10'!G13</f>
        <v>22.7</v>
      </c>
      <c r="H15" s="117">
        <f>'10'!H13</f>
        <v>370.788</v>
      </c>
      <c r="I15" s="117">
        <f>H15</f>
        <v>370.788</v>
      </c>
    </row>
    <row r="16" spans="1:9" ht="37.5" customHeight="1">
      <c r="A16" s="112" t="s">
        <v>269</v>
      </c>
      <c r="B16" s="98" t="s">
        <v>151</v>
      </c>
      <c r="C16" s="98" t="s">
        <v>207</v>
      </c>
      <c r="D16" s="98" t="s">
        <v>209</v>
      </c>
      <c r="E16" s="98" t="s">
        <v>307</v>
      </c>
      <c r="F16" s="98" t="s">
        <v>270</v>
      </c>
      <c r="G16" s="110">
        <f>'10'!G14</f>
        <v>6.8</v>
      </c>
      <c r="H16" s="117">
        <f>H15*0.302</f>
        <v>111.977976</v>
      </c>
      <c r="I16" s="117">
        <f>I15*0.302</f>
        <v>111.977976</v>
      </c>
    </row>
    <row r="17" spans="1:9" ht="119.25" customHeight="1">
      <c r="A17" s="222" t="s">
        <v>360</v>
      </c>
      <c r="B17" s="113" t="s">
        <v>151</v>
      </c>
      <c r="C17" s="113" t="s">
        <v>207</v>
      </c>
      <c r="D17" s="113" t="s">
        <v>213</v>
      </c>
      <c r="E17" s="113" t="s">
        <v>433</v>
      </c>
      <c r="F17" s="98"/>
      <c r="G17" s="110"/>
      <c r="H17" s="117">
        <f>H18</f>
        <v>1149.909</v>
      </c>
      <c r="I17" s="117">
        <f>I18</f>
        <v>1109.243</v>
      </c>
    </row>
    <row r="18" spans="1:9" ht="84" customHeight="1">
      <c r="A18" s="220" t="s">
        <v>346</v>
      </c>
      <c r="B18" s="113" t="s">
        <v>151</v>
      </c>
      <c r="C18" s="113" t="s">
        <v>207</v>
      </c>
      <c r="D18" s="113" t="s">
        <v>213</v>
      </c>
      <c r="E18" s="113" t="s">
        <v>433</v>
      </c>
      <c r="F18" s="113"/>
      <c r="G18" s="111" t="e">
        <f>#REF!</f>
        <v>#REF!</v>
      </c>
      <c r="H18" s="115">
        <f>H19</f>
        <v>1149.909</v>
      </c>
      <c r="I18" s="115">
        <f>I19</f>
        <v>1109.243</v>
      </c>
    </row>
    <row r="19" spans="1:9" ht="55.5" customHeight="1">
      <c r="A19" s="106" t="s">
        <v>214</v>
      </c>
      <c r="B19" s="98" t="s">
        <v>151</v>
      </c>
      <c r="C19" s="98" t="s">
        <v>207</v>
      </c>
      <c r="D19" s="98" t="s">
        <v>213</v>
      </c>
      <c r="E19" s="98" t="s">
        <v>436</v>
      </c>
      <c r="F19" s="98"/>
      <c r="G19" s="117" t="e">
        <f>G20+G26+#REF!</f>
        <v>#REF!</v>
      </c>
      <c r="H19" s="117">
        <f>H20+H26</f>
        <v>1149.909</v>
      </c>
      <c r="I19" s="117">
        <f>I20+I26</f>
        <v>1109.243</v>
      </c>
    </row>
    <row r="20" spans="1:9" ht="40.5" customHeight="1">
      <c r="A20" s="143" t="s">
        <v>210</v>
      </c>
      <c r="B20" s="98" t="s">
        <v>151</v>
      </c>
      <c r="C20" s="98" t="s">
        <v>207</v>
      </c>
      <c r="D20" s="98" t="s">
        <v>213</v>
      </c>
      <c r="E20" s="98" t="s">
        <v>436</v>
      </c>
      <c r="F20" s="98"/>
      <c r="G20" s="110">
        <f>G22+G23</f>
        <v>87</v>
      </c>
      <c r="H20" s="117">
        <f>H21</f>
        <v>1149.909</v>
      </c>
      <c r="I20" s="117">
        <f>I21</f>
        <v>1109.243</v>
      </c>
    </row>
    <row r="21" spans="1:9" ht="110.25" customHeight="1">
      <c r="A21" s="108" t="s">
        <v>284</v>
      </c>
      <c r="B21" s="98" t="s">
        <v>151</v>
      </c>
      <c r="C21" s="98" t="s">
        <v>207</v>
      </c>
      <c r="D21" s="98" t="s">
        <v>213</v>
      </c>
      <c r="E21" s="98" t="s">
        <v>434</v>
      </c>
      <c r="F21" s="98" t="s">
        <v>18</v>
      </c>
      <c r="G21" s="110">
        <f>G22+G23</f>
        <v>87</v>
      </c>
      <c r="H21" s="117">
        <f>H22+H23+H24+H25</f>
        <v>1149.909</v>
      </c>
      <c r="I21" s="117">
        <f>I22+I23+I24+I25-0.01</f>
        <v>1109.243</v>
      </c>
    </row>
    <row r="22" spans="1:9" ht="37.5" customHeight="1">
      <c r="A22" s="122" t="s">
        <v>272</v>
      </c>
      <c r="B22" s="98" t="s">
        <v>151</v>
      </c>
      <c r="C22" s="98" t="s">
        <v>207</v>
      </c>
      <c r="D22" s="98" t="s">
        <v>213</v>
      </c>
      <c r="E22" s="98" t="s">
        <v>434</v>
      </c>
      <c r="F22" s="98" t="s">
        <v>211</v>
      </c>
      <c r="G22" s="110">
        <f>'10'!G19</f>
        <v>66.8</v>
      </c>
      <c r="H22" s="117">
        <f>'10'!H19</f>
        <v>715.446</v>
      </c>
      <c r="I22" s="117">
        <f>'10'!I19</f>
        <v>687.04</v>
      </c>
    </row>
    <row r="23" spans="1:9" ht="75.75" customHeight="1">
      <c r="A23" s="112" t="s">
        <v>269</v>
      </c>
      <c r="B23" s="98" t="s">
        <v>151</v>
      </c>
      <c r="C23" s="98" t="s">
        <v>207</v>
      </c>
      <c r="D23" s="98" t="s">
        <v>213</v>
      </c>
      <c r="E23" s="98" t="s">
        <v>434</v>
      </c>
      <c r="F23" s="98" t="s">
        <v>270</v>
      </c>
      <c r="G23" s="110">
        <f>'10'!G20</f>
        <v>20.2</v>
      </c>
      <c r="H23" s="117">
        <f>'10'!H20</f>
        <v>117.98</v>
      </c>
      <c r="I23" s="117">
        <f>'10'!I20</f>
        <v>105.73</v>
      </c>
    </row>
    <row r="24" spans="1:9" ht="44.25" customHeight="1">
      <c r="A24" s="122" t="s">
        <v>272</v>
      </c>
      <c r="B24" s="98" t="s">
        <v>151</v>
      </c>
      <c r="C24" s="98" t="s">
        <v>207</v>
      </c>
      <c r="D24" s="98" t="s">
        <v>213</v>
      </c>
      <c r="E24" s="98" t="s">
        <v>434</v>
      </c>
      <c r="F24" s="98" t="s">
        <v>211</v>
      </c>
      <c r="G24" s="110"/>
      <c r="H24" s="117">
        <f>'10'!H21</f>
        <v>220.905</v>
      </c>
      <c r="I24" s="117">
        <f>H24</f>
        <v>220.905</v>
      </c>
    </row>
    <row r="25" spans="1:9" ht="75.75" customHeight="1">
      <c r="A25" s="112" t="s">
        <v>269</v>
      </c>
      <c r="B25" s="98" t="s">
        <v>151</v>
      </c>
      <c r="C25" s="98" t="s">
        <v>207</v>
      </c>
      <c r="D25" s="98" t="s">
        <v>213</v>
      </c>
      <c r="E25" s="98" t="s">
        <v>434</v>
      </c>
      <c r="F25" s="98" t="s">
        <v>270</v>
      </c>
      <c r="G25" s="110"/>
      <c r="H25" s="117">
        <f>'10'!H22</f>
        <v>95.578</v>
      </c>
      <c r="I25" s="117">
        <f>H25</f>
        <v>95.578</v>
      </c>
    </row>
    <row r="26" spans="1:9" ht="64.5" customHeight="1">
      <c r="A26" s="118" t="s">
        <v>288</v>
      </c>
      <c r="B26" s="98" t="s">
        <v>151</v>
      </c>
      <c r="C26" s="98" t="s">
        <v>207</v>
      </c>
      <c r="D26" s="98" t="s">
        <v>213</v>
      </c>
      <c r="E26" s="98" t="s">
        <v>435</v>
      </c>
      <c r="F26" s="98"/>
      <c r="G26" s="117" t="e">
        <f>#REF!+G27</f>
        <v>#REF!</v>
      </c>
      <c r="H26" s="117">
        <f>H27</f>
        <v>0</v>
      </c>
      <c r="I26" s="117">
        <f>I27</f>
        <v>0</v>
      </c>
    </row>
    <row r="27" spans="1:9" ht="63.75" customHeight="1">
      <c r="A27" s="218" t="s">
        <v>369</v>
      </c>
      <c r="B27" s="98" t="s">
        <v>151</v>
      </c>
      <c r="C27" s="98" t="s">
        <v>207</v>
      </c>
      <c r="D27" s="98" t="s">
        <v>213</v>
      </c>
      <c r="E27" s="98" t="s">
        <v>435</v>
      </c>
      <c r="F27" s="98" t="s">
        <v>370</v>
      </c>
      <c r="G27" s="117">
        <f>'10'!G24</f>
        <v>-16</v>
      </c>
      <c r="H27" s="117">
        <f>'10'!H24</f>
        <v>0</v>
      </c>
      <c r="I27" s="117">
        <f>'10'!I24</f>
        <v>0</v>
      </c>
    </row>
    <row r="28" spans="1:9" ht="20.25" customHeight="1">
      <c r="A28" s="121" t="s">
        <v>169</v>
      </c>
      <c r="B28" s="113" t="s">
        <v>151</v>
      </c>
      <c r="C28" s="113" t="s">
        <v>207</v>
      </c>
      <c r="D28" s="113" t="s">
        <v>226</v>
      </c>
      <c r="E28" s="113"/>
      <c r="F28" s="113"/>
      <c r="G28" s="115">
        <f>G29</f>
        <v>0</v>
      </c>
      <c r="H28" s="115">
        <f>H29</f>
        <v>3</v>
      </c>
      <c r="I28" s="115">
        <f>I29</f>
        <v>3</v>
      </c>
    </row>
    <row r="29" spans="1:9" ht="23.25" customHeight="1">
      <c r="A29" s="122" t="s">
        <v>227</v>
      </c>
      <c r="B29" s="98" t="s">
        <v>151</v>
      </c>
      <c r="C29" s="98" t="s">
        <v>207</v>
      </c>
      <c r="D29" s="98" t="s">
        <v>226</v>
      </c>
      <c r="E29" s="98" t="s">
        <v>273</v>
      </c>
      <c r="F29" s="98"/>
      <c r="G29" s="117">
        <f>G30</f>
        <v>0</v>
      </c>
      <c r="H29" s="117">
        <v>3</v>
      </c>
      <c r="I29" s="117">
        <v>3</v>
      </c>
    </row>
    <row r="30" spans="1:9" ht="21" customHeight="1">
      <c r="A30" s="122" t="s">
        <v>228</v>
      </c>
      <c r="B30" s="98" t="s">
        <v>151</v>
      </c>
      <c r="C30" s="98" t="s">
        <v>207</v>
      </c>
      <c r="D30" s="98" t="s">
        <v>226</v>
      </c>
      <c r="E30" s="98" t="s">
        <v>273</v>
      </c>
      <c r="F30" s="98" t="s">
        <v>229</v>
      </c>
      <c r="G30" s="117">
        <v>0</v>
      </c>
      <c r="H30" s="117">
        <v>3</v>
      </c>
      <c r="I30" s="117">
        <v>3</v>
      </c>
    </row>
    <row r="31" spans="1:9" ht="20.25" customHeight="1">
      <c r="A31" s="121" t="s">
        <v>231</v>
      </c>
      <c r="B31" s="113" t="s">
        <v>151</v>
      </c>
      <c r="C31" s="113" t="s">
        <v>209</v>
      </c>
      <c r="D31" s="113"/>
      <c r="E31" s="113"/>
      <c r="F31" s="113"/>
      <c r="G31" s="115" t="e">
        <f aca="true" t="shared" si="0" ref="G31:I32">G32</f>
        <v>#REF!</v>
      </c>
      <c r="H31" s="115">
        <f t="shared" si="0"/>
        <v>133.6</v>
      </c>
      <c r="I31" s="115">
        <f t="shared" si="0"/>
        <v>135.09999999999997</v>
      </c>
    </row>
    <row r="32" spans="1:9" ht="37.5" customHeight="1">
      <c r="A32" s="119" t="s">
        <v>173</v>
      </c>
      <c r="B32" s="113" t="s">
        <v>151</v>
      </c>
      <c r="C32" s="113" t="s">
        <v>209</v>
      </c>
      <c r="D32" s="113" t="s">
        <v>233</v>
      </c>
      <c r="E32" s="113"/>
      <c r="F32" s="113"/>
      <c r="G32" s="115" t="e">
        <f t="shared" si="0"/>
        <v>#REF!</v>
      </c>
      <c r="H32" s="115">
        <f t="shared" si="0"/>
        <v>133.6</v>
      </c>
      <c r="I32" s="115">
        <f t="shared" si="0"/>
        <v>135.09999999999997</v>
      </c>
    </row>
    <row r="33" spans="1:9" ht="37.5" customHeight="1">
      <c r="A33" s="108" t="s">
        <v>234</v>
      </c>
      <c r="B33" s="98" t="s">
        <v>151</v>
      </c>
      <c r="C33" s="98" t="s">
        <v>209</v>
      </c>
      <c r="D33" s="98" t="s">
        <v>233</v>
      </c>
      <c r="E33" s="98" t="s">
        <v>347</v>
      </c>
      <c r="F33" s="98"/>
      <c r="G33" s="117" t="e">
        <f>G34+G38</f>
        <v>#REF!</v>
      </c>
      <c r="H33" s="117">
        <f>H34+H38</f>
        <v>133.6</v>
      </c>
      <c r="I33" s="117">
        <f>I34+I38</f>
        <v>135.09999999999997</v>
      </c>
    </row>
    <row r="34" spans="1:9" ht="40.5" customHeight="1">
      <c r="A34" s="114" t="s">
        <v>210</v>
      </c>
      <c r="B34" s="98" t="s">
        <v>151</v>
      </c>
      <c r="C34" s="98" t="s">
        <v>209</v>
      </c>
      <c r="D34" s="98" t="s">
        <v>233</v>
      </c>
      <c r="E34" s="98" t="s">
        <v>347</v>
      </c>
      <c r="F34" s="98"/>
      <c r="G34" s="117" t="e">
        <f>G36+G37</f>
        <v>#REF!</v>
      </c>
      <c r="H34" s="117">
        <f>H36+H37</f>
        <v>131.4</v>
      </c>
      <c r="I34" s="117">
        <f>I36+I37</f>
        <v>132.89999999999998</v>
      </c>
    </row>
    <row r="35" spans="1:9" ht="60" customHeight="1">
      <c r="A35" s="108" t="s">
        <v>284</v>
      </c>
      <c r="B35" s="98" t="s">
        <v>151</v>
      </c>
      <c r="C35" s="98" t="s">
        <v>209</v>
      </c>
      <c r="D35" s="98" t="s">
        <v>233</v>
      </c>
      <c r="E35" s="98" t="s">
        <v>347</v>
      </c>
      <c r="F35" s="98" t="s">
        <v>18</v>
      </c>
      <c r="G35" s="117" t="e">
        <f>G36+G37</f>
        <v>#REF!</v>
      </c>
      <c r="H35" s="117">
        <f>H36+H37</f>
        <v>131.4</v>
      </c>
      <c r="I35" s="117">
        <f>I36+I37</f>
        <v>132.89999999999998</v>
      </c>
    </row>
    <row r="36" spans="1:9" ht="37.5" customHeight="1">
      <c r="A36" s="108" t="s">
        <v>268</v>
      </c>
      <c r="B36" s="98" t="s">
        <v>151</v>
      </c>
      <c r="C36" s="98" t="s">
        <v>209</v>
      </c>
      <c r="D36" s="98" t="s">
        <v>233</v>
      </c>
      <c r="E36" s="98" t="s">
        <v>347</v>
      </c>
      <c r="F36" s="98" t="s">
        <v>211</v>
      </c>
      <c r="G36" s="117" t="e">
        <f>'10'!#REF!</f>
        <v>#REF!</v>
      </c>
      <c r="H36" s="117">
        <f>'10'!H33</f>
        <v>100.922</v>
      </c>
      <c r="I36" s="117">
        <v>102.07</v>
      </c>
    </row>
    <row r="37" spans="1:9" ht="79.5" customHeight="1">
      <c r="A37" s="112" t="s">
        <v>269</v>
      </c>
      <c r="B37" s="98" t="s">
        <v>151</v>
      </c>
      <c r="C37" s="98" t="s">
        <v>209</v>
      </c>
      <c r="D37" s="98" t="s">
        <v>233</v>
      </c>
      <c r="E37" s="98" t="s">
        <v>347</v>
      </c>
      <c r="F37" s="98" t="s">
        <v>270</v>
      </c>
      <c r="G37" s="116" t="e">
        <f>'10'!#REF!</f>
        <v>#REF!</v>
      </c>
      <c r="H37" s="117">
        <f>'10'!H34</f>
        <v>30.478</v>
      </c>
      <c r="I37" s="117">
        <v>30.83</v>
      </c>
    </row>
    <row r="38" spans="1:9" ht="60" customHeight="1">
      <c r="A38" s="108" t="s">
        <v>218</v>
      </c>
      <c r="B38" s="98" t="s">
        <v>151</v>
      </c>
      <c r="C38" s="98" t="s">
        <v>209</v>
      </c>
      <c r="D38" s="98" t="s">
        <v>233</v>
      </c>
      <c r="E38" s="98" t="s">
        <v>347</v>
      </c>
      <c r="F38" s="98" t="s">
        <v>219</v>
      </c>
      <c r="G38" s="117">
        <v>0</v>
      </c>
      <c r="H38" s="117">
        <f>'10'!H36</f>
        <v>2.2</v>
      </c>
      <c r="I38" s="117">
        <f>H38</f>
        <v>2.2</v>
      </c>
    </row>
    <row r="39" spans="1:9" ht="41.25" customHeight="1">
      <c r="A39" s="69" t="s">
        <v>265</v>
      </c>
      <c r="B39" s="113" t="s">
        <v>151</v>
      </c>
      <c r="C39" s="113" t="s">
        <v>233</v>
      </c>
      <c r="D39" s="113"/>
      <c r="E39" s="113"/>
      <c r="F39" s="113"/>
      <c r="G39" s="115">
        <f>G42</f>
        <v>0</v>
      </c>
      <c r="H39" s="115">
        <f>H42</f>
        <v>0</v>
      </c>
      <c r="I39" s="115">
        <f>I42</f>
        <v>0</v>
      </c>
    </row>
    <row r="40" spans="1:9" ht="78.75" customHeight="1">
      <c r="A40" s="69" t="s">
        <v>266</v>
      </c>
      <c r="B40" s="113" t="s">
        <v>151</v>
      </c>
      <c r="C40" s="113" t="s">
        <v>233</v>
      </c>
      <c r="D40" s="113" t="s">
        <v>235</v>
      </c>
      <c r="E40" s="113"/>
      <c r="F40" s="113"/>
      <c r="G40" s="115"/>
      <c r="H40" s="115">
        <f>H41</f>
        <v>0</v>
      </c>
      <c r="I40" s="115">
        <f>I41</f>
        <v>0</v>
      </c>
    </row>
    <row r="41" spans="1:9" ht="41.25" customHeight="1">
      <c r="A41" s="69" t="s">
        <v>348</v>
      </c>
      <c r="B41" s="113" t="s">
        <v>151</v>
      </c>
      <c r="C41" s="113" t="s">
        <v>233</v>
      </c>
      <c r="D41" s="113" t="s">
        <v>235</v>
      </c>
      <c r="E41" s="221" t="s">
        <v>361</v>
      </c>
      <c r="F41" s="113"/>
      <c r="G41" s="115"/>
      <c r="H41" s="115">
        <f>H42</f>
        <v>0</v>
      </c>
      <c r="I41" s="115">
        <f>I42</f>
        <v>0</v>
      </c>
    </row>
    <row r="42" spans="1:9" ht="81" customHeight="1">
      <c r="A42" s="68" t="s">
        <v>340</v>
      </c>
      <c r="B42" s="113" t="s">
        <v>151</v>
      </c>
      <c r="C42" s="113" t="s">
        <v>233</v>
      </c>
      <c r="D42" s="113" t="s">
        <v>235</v>
      </c>
      <c r="E42" s="125" t="s">
        <v>328</v>
      </c>
      <c r="F42" s="113"/>
      <c r="G42" s="117">
        <f>G44</f>
        <v>0</v>
      </c>
      <c r="H42" s="117">
        <f>H44</f>
        <v>0</v>
      </c>
      <c r="I42" s="117">
        <f>I44</f>
        <v>0</v>
      </c>
    </row>
    <row r="43" spans="1:9" ht="56.25" customHeight="1">
      <c r="A43" s="86" t="s">
        <v>349</v>
      </c>
      <c r="B43" s="98" t="s">
        <v>151</v>
      </c>
      <c r="C43" s="98" t="s">
        <v>233</v>
      </c>
      <c r="D43" s="98" t="s">
        <v>235</v>
      </c>
      <c r="E43" s="125" t="s">
        <v>328</v>
      </c>
      <c r="F43" s="98"/>
      <c r="G43" s="117">
        <f>G44</f>
        <v>0</v>
      </c>
      <c r="H43" s="117">
        <f>H44</f>
        <v>0</v>
      </c>
      <c r="I43" s="117">
        <f>I44</f>
        <v>0</v>
      </c>
    </row>
    <row r="44" spans="1:9" ht="56.25" customHeight="1">
      <c r="A44" s="108" t="s">
        <v>218</v>
      </c>
      <c r="B44" s="98" t="s">
        <v>151</v>
      </c>
      <c r="C44" s="98" t="s">
        <v>233</v>
      </c>
      <c r="D44" s="98" t="s">
        <v>235</v>
      </c>
      <c r="E44" s="125" t="s">
        <v>328</v>
      </c>
      <c r="F44" s="98" t="s">
        <v>219</v>
      </c>
      <c r="G44" s="117">
        <v>0</v>
      </c>
      <c r="H44" s="117">
        <f>'10'!H42</f>
        <v>0</v>
      </c>
      <c r="I44" s="117">
        <f>'10'!I42</f>
        <v>0</v>
      </c>
    </row>
    <row r="45" spans="1:9" ht="27.75" customHeight="1">
      <c r="A45" s="119" t="s">
        <v>236</v>
      </c>
      <c r="B45" s="113" t="s">
        <v>151</v>
      </c>
      <c r="C45" s="113" t="s">
        <v>213</v>
      </c>
      <c r="D45" s="113"/>
      <c r="E45" s="125"/>
      <c r="F45" s="98"/>
      <c r="G45" s="115">
        <f>G47</f>
        <v>0</v>
      </c>
      <c r="H45" s="115">
        <f>H47</f>
        <v>0</v>
      </c>
      <c r="I45" s="115">
        <f>I47</f>
        <v>0</v>
      </c>
    </row>
    <row r="46" spans="1:9" ht="27.75" customHeight="1">
      <c r="A46" s="69" t="s">
        <v>267</v>
      </c>
      <c r="B46" s="113" t="s">
        <v>151</v>
      </c>
      <c r="C46" s="113" t="s">
        <v>213</v>
      </c>
      <c r="D46" s="113" t="s">
        <v>237</v>
      </c>
      <c r="E46" s="126" t="s">
        <v>362</v>
      </c>
      <c r="F46" s="98"/>
      <c r="G46" s="115">
        <v>1.5</v>
      </c>
      <c r="H46" s="115">
        <f>H47</f>
        <v>0</v>
      </c>
      <c r="I46" s="115">
        <f>I47</f>
        <v>0</v>
      </c>
    </row>
    <row r="47" spans="1:9" ht="48.75" customHeight="1">
      <c r="A47" s="69" t="s">
        <v>348</v>
      </c>
      <c r="B47" s="113" t="s">
        <v>151</v>
      </c>
      <c r="C47" s="113" t="s">
        <v>213</v>
      </c>
      <c r="D47" s="113" t="s">
        <v>237</v>
      </c>
      <c r="E47" s="126" t="s">
        <v>331</v>
      </c>
      <c r="F47" s="98"/>
      <c r="G47" s="117">
        <f>G49</f>
        <v>0</v>
      </c>
      <c r="H47" s="117">
        <f>H49</f>
        <v>0</v>
      </c>
      <c r="I47" s="117">
        <f>I49</f>
        <v>0</v>
      </c>
    </row>
    <row r="48" spans="1:9" ht="87.75" customHeight="1">
      <c r="A48" s="86" t="s">
        <v>275</v>
      </c>
      <c r="B48" s="98" t="s">
        <v>151</v>
      </c>
      <c r="C48" s="98" t="s">
        <v>213</v>
      </c>
      <c r="D48" s="98" t="s">
        <v>237</v>
      </c>
      <c r="E48" s="126" t="s">
        <v>331</v>
      </c>
      <c r="F48" s="98"/>
      <c r="G48" s="117">
        <f>G49</f>
        <v>0</v>
      </c>
      <c r="H48" s="117">
        <f>H49</f>
        <v>0</v>
      </c>
      <c r="I48" s="117">
        <f>I49</f>
        <v>0</v>
      </c>
    </row>
    <row r="49" spans="1:9" ht="54" customHeight="1">
      <c r="A49" s="108" t="s">
        <v>218</v>
      </c>
      <c r="B49" s="98" t="s">
        <v>151</v>
      </c>
      <c r="C49" s="98" t="s">
        <v>213</v>
      </c>
      <c r="D49" s="98" t="s">
        <v>237</v>
      </c>
      <c r="E49" s="126" t="s">
        <v>332</v>
      </c>
      <c r="F49" s="98" t="s">
        <v>219</v>
      </c>
      <c r="G49" s="117">
        <v>0</v>
      </c>
      <c r="H49" s="117">
        <f>'10'!H47</f>
        <v>0</v>
      </c>
      <c r="I49" s="117">
        <f>'10'!I47</f>
        <v>0</v>
      </c>
    </row>
    <row r="50" spans="1:9" ht="1.5" customHeight="1" hidden="1">
      <c r="A50" s="119" t="s">
        <v>179</v>
      </c>
      <c r="B50" s="98" t="s">
        <v>151</v>
      </c>
      <c r="C50" s="98" t="s">
        <v>213</v>
      </c>
      <c r="D50" s="98" t="s">
        <v>235</v>
      </c>
      <c r="E50" s="98"/>
      <c r="F50" s="98"/>
      <c r="G50" s="117">
        <f>G52</f>
        <v>0</v>
      </c>
      <c r="H50" s="117">
        <f>H52</f>
        <v>0</v>
      </c>
      <c r="I50" s="117">
        <f>I52</f>
        <v>0</v>
      </c>
    </row>
    <row r="51" spans="1:9" ht="62.25" customHeight="1" hidden="1">
      <c r="A51" s="86" t="s">
        <v>216</v>
      </c>
      <c r="B51" s="98" t="s">
        <v>151</v>
      </c>
      <c r="C51" s="98" t="s">
        <v>213</v>
      </c>
      <c r="D51" s="98" t="s">
        <v>235</v>
      </c>
      <c r="E51" s="126" t="s">
        <v>290</v>
      </c>
      <c r="F51" s="98" t="s">
        <v>217</v>
      </c>
      <c r="G51" s="117">
        <f>G52</f>
        <v>0</v>
      </c>
      <c r="H51" s="117">
        <f>H52</f>
        <v>0</v>
      </c>
      <c r="I51" s="117">
        <f>I52</f>
        <v>0</v>
      </c>
    </row>
    <row r="52" spans="1:9" ht="56.25" hidden="1">
      <c r="A52" s="127" t="s">
        <v>218</v>
      </c>
      <c r="B52" s="98" t="s">
        <v>151</v>
      </c>
      <c r="C52" s="98" t="s">
        <v>213</v>
      </c>
      <c r="D52" s="98" t="s">
        <v>235</v>
      </c>
      <c r="E52" s="126" t="s">
        <v>291</v>
      </c>
      <c r="F52" s="98" t="s">
        <v>271</v>
      </c>
      <c r="G52" s="117">
        <v>0</v>
      </c>
      <c r="H52" s="117">
        <v>0</v>
      </c>
      <c r="I52" s="117">
        <v>0</v>
      </c>
    </row>
    <row r="53" spans="1:9" ht="21.75" customHeight="1">
      <c r="A53" s="119" t="s">
        <v>240</v>
      </c>
      <c r="B53" s="113" t="s">
        <v>151</v>
      </c>
      <c r="C53" s="113" t="s">
        <v>241</v>
      </c>
      <c r="D53" s="113"/>
      <c r="E53" s="113"/>
      <c r="F53" s="113"/>
      <c r="G53" s="115">
        <f>G55</f>
        <v>0</v>
      </c>
      <c r="H53" s="115">
        <f>H55+H59</f>
        <v>0</v>
      </c>
      <c r="I53" s="115">
        <f>I55+I58</f>
        <v>0</v>
      </c>
    </row>
    <row r="54" spans="1:9" ht="25.5" customHeight="1">
      <c r="A54" s="139" t="s">
        <v>182</v>
      </c>
      <c r="B54" s="113" t="s">
        <v>151</v>
      </c>
      <c r="C54" s="113" t="s">
        <v>241</v>
      </c>
      <c r="D54" s="113" t="s">
        <v>209</v>
      </c>
      <c r="E54" s="113"/>
      <c r="F54" s="113"/>
      <c r="G54" s="115"/>
      <c r="H54" s="115">
        <f>H55</f>
        <v>0</v>
      </c>
      <c r="I54" s="115">
        <f>I55</f>
        <v>0</v>
      </c>
    </row>
    <row r="55" spans="1:9" ht="37.5">
      <c r="A55" s="69" t="s">
        <v>348</v>
      </c>
      <c r="B55" s="113" t="s">
        <v>151</v>
      </c>
      <c r="C55" s="113" t="s">
        <v>241</v>
      </c>
      <c r="D55" s="113" t="s">
        <v>209</v>
      </c>
      <c r="E55" s="98" t="s">
        <v>363</v>
      </c>
      <c r="F55" s="140"/>
      <c r="G55" s="141">
        <f>G57</f>
        <v>0</v>
      </c>
      <c r="H55" s="141">
        <f>H57</f>
        <v>0</v>
      </c>
      <c r="I55" s="141">
        <f>I57</f>
        <v>0</v>
      </c>
    </row>
    <row r="56" spans="1:9" ht="72" customHeight="1">
      <c r="A56" s="86" t="s">
        <v>276</v>
      </c>
      <c r="B56" s="98" t="s">
        <v>151</v>
      </c>
      <c r="C56" s="98" t="s">
        <v>241</v>
      </c>
      <c r="D56" s="98" t="s">
        <v>209</v>
      </c>
      <c r="E56" s="98" t="s">
        <v>329</v>
      </c>
      <c r="F56" s="142"/>
      <c r="G56" s="141">
        <f>G57</f>
        <v>0</v>
      </c>
      <c r="H56" s="141">
        <f>H57</f>
        <v>0</v>
      </c>
      <c r="I56" s="141">
        <f>I57</f>
        <v>0</v>
      </c>
    </row>
    <row r="57" spans="1:9" ht="55.5" customHeight="1">
      <c r="A57" s="108" t="s">
        <v>277</v>
      </c>
      <c r="B57" s="98" t="s">
        <v>151</v>
      </c>
      <c r="C57" s="98" t="s">
        <v>241</v>
      </c>
      <c r="D57" s="98" t="s">
        <v>209</v>
      </c>
      <c r="E57" s="98" t="s">
        <v>330</v>
      </c>
      <c r="F57" s="98" t="s">
        <v>219</v>
      </c>
      <c r="G57" s="117">
        <v>0</v>
      </c>
      <c r="H57" s="117">
        <f>'10'!H55</f>
        <v>0</v>
      </c>
      <c r="I57" s="117">
        <f>'10'!I55</f>
        <v>0</v>
      </c>
    </row>
    <row r="58" spans="1:9" ht="21.75" customHeight="1">
      <c r="A58" s="119" t="s">
        <v>184</v>
      </c>
      <c r="B58" s="113" t="s">
        <v>151</v>
      </c>
      <c r="C58" s="113" t="s">
        <v>241</v>
      </c>
      <c r="D58" s="113" t="s">
        <v>233</v>
      </c>
      <c r="E58" s="113"/>
      <c r="F58" s="113"/>
      <c r="G58" s="115"/>
      <c r="H58" s="115">
        <f>H59</f>
        <v>0</v>
      </c>
      <c r="I58" s="115">
        <f>I59</f>
        <v>0</v>
      </c>
    </row>
    <row r="59" spans="1:9" ht="45" customHeight="1">
      <c r="A59" s="69" t="s">
        <v>348</v>
      </c>
      <c r="B59" s="113" t="s">
        <v>151</v>
      </c>
      <c r="C59" s="113" t="s">
        <v>241</v>
      </c>
      <c r="D59" s="113" t="s">
        <v>233</v>
      </c>
      <c r="E59" s="98" t="s">
        <v>364</v>
      </c>
      <c r="F59" s="113"/>
      <c r="G59" s="115" t="str">
        <f aca="true" t="shared" si="1" ref="G59:I60">G60</f>
        <v>-58,8</v>
      </c>
      <c r="H59" s="115">
        <f t="shared" si="1"/>
        <v>0</v>
      </c>
      <c r="I59" s="115">
        <f t="shared" si="1"/>
        <v>0</v>
      </c>
    </row>
    <row r="60" spans="1:9" ht="58.5" customHeight="1">
      <c r="A60" s="108" t="s">
        <v>351</v>
      </c>
      <c r="B60" s="98" t="s">
        <v>151</v>
      </c>
      <c r="C60" s="98" t="s">
        <v>241</v>
      </c>
      <c r="D60" s="98" t="s">
        <v>233</v>
      </c>
      <c r="E60" s="98" t="s">
        <v>278</v>
      </c>
      <c r="F60" s="98"/>
      <c r="G60" s="117" t="str">
        <f t="shared" si="1"/>
        <v>-58,8</v>
      </c>
      <c r="H60" s="117">
        <f t="shared" si="1"/>
        <v>0</v>
      </c>
      <c r="I60" s="117">
        <f t="shared" si="1"/>
        <v>0</v>
      </c>
    </row>
    <row r="61" spans="1:9" ht="59.25" customHeight="1">
      <c r="A61" s="108" t="s">
        <v>218</v>
      </c>
      <c r="B61" s="98" t="s">
        <v>151</v>
      </c>
      <c r="C61" s="98" t="s">
        <v>241</v>
      </c>
      <c r="D61" s="98" t="s">
        <v>233</v>
      </c>
      <c r="E61" s="98" t="s">
        <v>308</v>
      </c>
      <c r="F61" s="98" t="s">
        <v>219</v>
      </c>
      <c r="G61" s="120" t="s">
        <v>336</v>
      </c>
      <c r="H61" s="236">
        <f>'10'!H59</f>
        <v>0</v>
      </c>
      <c r="I61" s="236">
        <f>'10'!I59</f>
        <v>0</v>
      </c>
    </row>
    <row r="62" spans="1:9" ht="23.25" customHeight="1">
      <c r="A62" s="119" t="s">
        <v>244</v>
      </c>
      <c r="B62" s="113" t="s">
        <v>151</v>
      </c>
      <c r="C62" s="113" t="s">
        <v>245</v>
      </c>
      <c r="D62" s="113"/>
      <c r="E62" s="113"/>
      <c r="F62" s="113"/>
      <c r="G62" s="115" t="e">
        <f>G64</f>
        <v>#REF!</v>
      </c>
      <c r="H62" s="115">
        <f>H64</f>
        <v>397.99</v>
      </c>
      <c r="I62" s="115">
        <f>I64</f>
        <v>397.99</v>
      </c>
    </row>
    <row r="63" spans="1:9" ht="23.25" customHeight="1">
      <c r="A63" s="119" t="s">
        <v>188</v>
      </c>
      <c r="B63" s="113" t="s">
        <v>151</v>
      </c>
      <c r="C63" s="113" t="s">
        <v>245</v>
      </c>
      <c r="D63" s="113" t="s">
        <v>207</v>
      </c>
      <c r="E63" s="113"/>
      <c r="F63" s="113"/>
      <c r="G63" s="115"/>
      <c r="H63" s="115">
        <f>H64</f>
        <v>397.99</v>
      </c>
      <c r="I63" s="115">
        <f>I64</f>
        <v>397.99</v>
      </c>
    </row>
    <row r="64" spans="1:9" ht="41.25" customHeight="1">
      <c r="A64" s="119" t="s">
        <v>355</v>
      </c>
      <c r="B64" s="113" t="s">
        <v>151</v>
      </c>
      <c r="C64" s="113" t="s">
        <v>245</v>
      </c>
      <c r="D64" s="113" t="s">
        <v>207</v>
      </c>
      <c r="E64" s="98" t="s">
        <v>314</v>
      </c>
      <c r="F64" s="113"/>
      <c r="G64" s="115" t="e">
        <f aca="true" t="shared" si="2" ref="G64:I65">G65</f>
        <v>#REF!</v>
      </c>
      <c r="H64" s="115">
        <f t="shared" si="2"/>
        <v>397.99</v>
      </c>
      <c r="I64" s="115">
        <f t="shared" si="2"/>
        <v>397.99</v>
      </c>
    </row>
    <row r="65" spans="1:9" ht="42" customHeight="1">
      <c r="A65" s="108" t="s">
        <v>352</v>
      </c>
      <c r="B65" s="113" t="s">
        <v>151</v>
      </c>
      <c r="C65" s="98" t="s">
        <v>245</v>
      </c>
      <c r="D65" s="98" t="s">
        <v>207</v>
      </c>
      <c r="E65" s="98" t="s">
        <v>314</v>
      </c>
      <c r="F65" s="98"/>
      <c r="G65" s="117" t="e">
        <f t="shared" si="2"/>
        <v>#REF!</v>
      </c>
      <c r="H65" s="117">
        <f t="shared" si="2"/>
        <v>397.99</v>
      </c>
      <c r="I65" s="117">
        <f t="shared" si="2"/>
        <v>397.99</v>
      </c>
    </row>
    <row r="66" spans="1:9" ht="30" customHeight="1">
      <c r="A66" s="122" t="s">
        <v>353</v>
      </c>
      <c r="B66" s="113" t="s">
        <v>151</v>
      </c>
      <c r="C66" s="98" t="s">
        <v>245</v>
      </c>
      <c r="D66" s="98" t="s">
        <v>207</v>
      </c>
      <c r="E66" s="98" t="s">
        <v>279</v>
      </c>
      <c r="F66" s="98"/>
      <c r="G66" s="117" t="e">
        <f>#REF!+G72</f>
        <v>#REF!</v>
      </c>
      <c r="H66" s="117">
        <f>H72+H67+H68</f>
        <v>397.99</v>
      </c>
      <c r="I66" s="117">
        <f>I72+I67+I68</f>
        <v>397.99</v>
      </c>
    </row>
    <row r="67" spans="1:9" ht="55.5" customHeight="1">
      <c r="A67" s="108" t="s">
        <v>218</v>
      </c>
      <c r="B67" s="113" t="s">
        <v>151</v>
      </c>
      <c r="C67" s="98" t="s">
        <v>245</v>
      </c>
      <c r="D67" s="98" t="s">
        <v>207</v>
      </c>
      <c r="E67" s="98" t="s">
        <v>279</v>
      </c>
      <c r="F67" s="217">
        <v>244</v>
      </c>
      <c r="G67" s="109">
        <v>77.1</v>
      </c>
      <c r="H67" s="117">
        <f>'10'!H65</f>
        <v>0</v>
      </c>
      <c r="I67" s="117">
        <f>'10'!I65</f>
        <v>0</v>
      </c>
    </row>
    <row r="68" spans="1:9" ht="30" customHeight="1">
      <c r="A68" s="108" t="s">
        <v>220</v>
      </c>
      <c r="B68" s="113" t="s">
        <v>151</v>
      </c>
      <c r="C68" s="98" t="s">
        <v>245</v>
      </c>
      <c r="D68" s="98" t="s">
        <v>207</v>
      </c>
      <c r="E68" s="98" t="s">
        <v>279</v>
      </c>
      <c r="F68" s="217">
        <v>850</v>
      </c>
      <c r="G68" s="109"/>
      <c r="H68" s="117">
        <f>H69+H70+H71</f>
        <v>0</v>
      </c>
      <c r="I68" s="117">
        <f>'10'!I67</f>
        <v>0</v>
      </c>
    </row>
    <row r="69" spans="1:9" ht="42.75" customHeight="1">
      <c r="A69" s="108" t="s">
        <v>222</v>
      </c>
      <c r="B69" s="113" t="s">
        <v>151</v>
      </c>
      <c r="C69" s="98" t="s">
        <v>245</v>
      </c>
      <c r="D69" s="98" t="s">
        <v>207</v>
      </c>
      <c r="E69" s="98" t="s">
        <v>279</v>
      </c>
      <c r="F69" s="217">
        <v>851</v>
      </c>
      <c r="G69" s="109"/>
      <c r="H69" s="117">
        <f>'10'!H67</f>
        <v>0</v>
      </c>
      <c r="I69" s="117">
        <f>'10'!I67</f>
        <v>0</v>
      </c>
    </row>
    <row r="70" spans="1:9" ht="42.75" customHeight="1">
      <c r="A70" s="108" t="s">
        <v>224</v>
      </c>
      <c r="B70" s="113" t="s">
        <v>151</v>
      </c>
      <c r="C70" s="98" t="s">
        <v>245</v>
      </c>
      <c r="D70" s="98" t="s">
        <v>207</v>
      </c>
      <c r="E70" s="98" t="s">
        <v>279</v>
      </c>
      <c r="F70" s="217">
        <v>852</v>
      </c>
      <c r="G70" s="109"/>
      <c r="H70" s="117">
        <f>'10'!H68</f>
        <v>0</v>
      </c>
      <c r="I70" s="117">
        <v>0</v>
      </c>
    </row>
    <row r="71" spans="1:9" ht="42.75" customHeight="1">
      <c r="A71" s="108" t="s">
        <v>224</v>
      </c>
      <c r="B71" s="113" t="s">
        <v>151</v>
      </c>
      <c r="C71" s="98" t="s">
        <v>245</v>
      </c>
      <c r="D71" s="98" t="s">
        <v>207</v>
      </c>
      <c r="E71" s="98" t="s">
        <v>279</v>
      </c>
      <c r="F71" s="217">
        <v>853</v>
      </c>
      <c r="G71" s="109"/>
      <c r="H71" s="117">
        <v>0</v>
      </c>
      <c r="I71" s="117">
        <v>0</v>
      </c>
    </row>
    <row r="72" spans="1:9" ht="129.75" customHeight="1">
      <c r="A72" s="114" t="s">
        <v>247</v>
      </c>
      <c r="B72" s="113" t="s">
        <v>151</v>
      </c>
      <c r="C72" s="98" t="s">
        <v>245</v>
      </c>
      <c r="D72" s="98" t="s">
        <v>207</v>
      </c>
      <c r="E72" s="98" t="s">
        <v>280</v>
      </c>
      <c r="F72" s="98"/>
      <c r="G72" s="117">
        <f>G73</f>
        <v>0</v>
      </c>
      <c r="H72" s="117">
        <f>H73</f>
        <v>397.99</v>
      </c>
      <c r="I72" s="117">
        <f>I73</f>
        <v>397.99</v>
      </c>
    </row>
    <row r="73" spans="1:9" ht="24.75" customHeight="1">
      <c r="A73" s="12" t="s">
        <v>159</v>
      </c>
      <c r="B73" s="113" t="s">
        <v>151</v>
      </c>
      <c r="C73" s="98" t="s">
        <v>245</v>
      </c>
      <c r="D73" s="98" t="s">
        <v>207</v>
      </c>
      <c r="E73" s="98" t="s">
        <v>280</v>
      </c>
      <c r="F73" s="98" t="s">
        <v>281</v>
      </c>
      <c r="G73" s="117">
        <v>0</v>
      </c>
      <c r="H73" s="117">
        <f>'10'!H71</f>
        <v>397.99</v>
      </c>
      <c r="I73" s="117">
        <f>'10'!I71</f>
        <v>397.99</v>
      </c>
    </row>
    <row r="74" spans="1:9" ht="48" customHeight="1">
      <c r="A74" s="119" t="s">
        <v>365</v>
      </c>
      <c r="B74" s="113" t="s">
        <v>151</v>
      </c>
      <c r="C74" s="113" t="s">
        <v>226</v>
      </c>
      <c r="D74" s="113"/>
      <c r="E74" s="113"/>
      <c r="F74" s="113"/>
      <c r="G74" s="115">
        <f>G76</f>
        <v>88.7</v>
      </c>
      <c r="H74" s="115">
        <f>H76</f>
        <v>877.2429999999999</v>
      </c>
      <c r="I74" s="115">
        <f>I76</f>
        <v>877.343</v>
      </c>
    </row>
    <row r="75" spans="1:9" ht="22.5" customHeight="1">
      <c r="A75" s="119" t="s">
        <v>191</v>
      </c>
      <c r="B75" s="113" t="s">
        <v>151</v>
      </c>
      <c r="C75" s="113" t="s">
        <v>226</v>
      </c>
      <c r="D75" s="113" t="s">
        <v>241</v>
      </c>
      <c r="E75" s="113"/>
      <c r="F75" s="113"/>
      <c r="G75" s="115"/>
      <c r="H75" s="115">
        <f>H76</f>
        <v>877.2429999999999</v>
      </c>
      <c r="I75" s="115">
        <f>I76</f>
        <v>877.343</v>
      </c>
    </row>
    <row r="76" spans="1:9" ht="42.75" customHeight="1">
      <c r="A76" s="119" t="s">
        <v>355</v>
      </c>
      <c r="B76" s="113" t="s">
        <v>151</v>
      </c>
      <c r="C76" s="113" t="s">
        <v>226</v>
      </c>
      <c r="D76" s="113" t="s">
        <v>241</v>
      </c>
      <c r="E76" s="98" t="s">
        <v>282</v>
      </c>
      <c r="F76" s="113"/>
      <c r="G76" s="115">
        <f>G77</f>
        <v>88.7</v>
      </c>
      <c r="H76" s="115">
        <f>H77</f>
        <v>877.2429999999999</v>
      </c>
      <c r="I76" s="115">
        <f>I77</f>
        <v>877.343</v>
      </c>
    </row>
    <row r="77" spans="1:9" ht="41.25" customHeight="1">
      <c r="A77" s="108" t="s">
        <v>354</v>
      </c>
      <c r="B77" s="98" t="s">
        <v>151</v>
      </c>
      <c r="C77" s="98" t="s">
        <v>226</v>
      </c>
      <c r="D77" s="98" t="s">
        <v>241</v>
      </c>
      <c r="E77" s="98" t="s">
        <v>282</v>
      </c>
      <c r="F77" s="98"/>
      <c r="G77" s="117">
        <f>G78+G84</f>
        <v>88.7</v>
      </c>
      <c r="H77" s="117">
        <f>H78</f>
        <v>877.2429999999999</v>
      </c>
      <c r="I77" s="117">
        <f>I78</f>
        <v>877.343</v>
      </c>
    </row>
    <row r="78" spans="1:9" ht="42.75" customHeight="1">
      <c r="A78" s="108" t="s">
        <v>210</v>
      </c>
      <c r="B78" s="98" t="s">
        <v>151</v>
      </c>
      <c r="C78" s="98" t="s">
        <v>226</v>
      </c>
      <c r="D78" s="98" t="s">
        <v>241</v>
      </c>
      <c r="E78" s="98" t="s">
        <v>283</v>
      </c>
      <c r="F78" s="98"/>
      <c r="G78" s="117">
        <f>G80+G81</f>
        <v>93.7</v>
      </c>
      <c r="H78" s="117">
        <f>H79</f>
        <v>877.2429999999999</v>
      </c>
      <c r="I78" s="117">
        <f>I79</f>
        <v>877.343</v>
      </c>
    </row>
    <row r="79" spans="1:9" ht="113.25" customHeight="1">
      <c r="A79" s="108" t="s">
        <v>284</v>
      </c>
      <c r="B79" s="98" t="s">
        <v>151</v>
      </c>
      <c r="C79" s="98" t="s">
        <v>226</v>
      </c>
      <c r="D79" s="98" t="s">
        <v>241</v>
      </c>
      <c r="E79" s="98" t="s">
        <v>292</v>
      </c>
      <c r="F79" s="98" t="s">
        <v>18</v>
      </c>
      <c r="G79" s="116">
        <f>G80+G81</f>
        <v>93.7</v>
      </c>
      <c r="H79" s="117">
        <f>H80+H81+H84+H82+H83</f>
        <v>877.2429999999999</v>
      </c>
      <c r="I79" s="117">
        <f>I80+I81+I84+I82+I83</f>
        <v>877.343</v>
      </c>
    </row>
    <row r="80" spans="1:9" ht="37.5" customHeight="1">
      <c r="A80" s="112" t="s">
        <v>268</v>
      </c>
      <c r="B80" s="98" t="s">
        <v>151</v>
      </c>
      <c r="C80" s="98" t="s">
        <v>226</v>
      </c>
      <c r="D80" s="98" t="s">
        <v>241</v>
      </c>
      <c r="E80" s="98" t="s">
        <v>292</v>
      </c>
      <c r="F80" s="98" t="s">
        <v>211</v>
      </c>
      <c r="G80" s="120" t="s">
        <v>324</v>
      </c>
      <c r="H80" s="236">
        <f>'10'!H78</f>
        <v>513.551</v>
      </c>
      <c r="I80" s="236">
        <f>'10'!I78</f>
        <v>513.551</v>
      </c>
    </row>
    <row r="81" spans="1:9" ht="97.5" customHeight="1">
      <c r="A81" s="112" t="s">
        <v>269</v>
      </c>
      <c r="B81" s="98" t="s">
        <v>151</v>
      </c>
      <c r="C81" s="98" t="s">
        <v>226</v>
      </c>
      <c r="D81" s="98" t="s">
        <v>241</v>
      </c>
      <c r="E81" s="98" t="s">
        <v>292</v>
      </c>
      <c r="F81" s="98" t="s">
        <v>270</v>
      </c>
      <c r="G81" s="120" t="s">
        <v>323</v>
      </c>
      <c r="H81" s="236">
        <f>'10'!H79</f>
        <v>155.092</v>
      </c>
      <c r="I81" s="236">
        <f>'10'!I79</f>
        <v>155.092</v>
      </c>
    </row>
    <row r="82" spans="1:9" ht="47.25" customHeight="1">
      <c r="A82" s="112" t="s">
        <v>268</v>
      </c>
      <c r="B82" s="98" t="s">
        <v>151</v>
      </c>
      <c r="C82" s="98" t="s">
        <v>226</v>
      </c>
      <c r="D82" s="98" t="s">
        <v>241</v>
      </c>
      <c r="E82" s="98" t="s">
        <v>416</v>
      </c>
      <c r="F82" s="98" t="s">
        <v>211</v>
      </c>
      <c r="G82" s="120"/>
      <c r="H82" s="236">
        <f>'10'!H80</f>
        <v>157.7</v>
      </c>
      <c r="I82" s="236">
        <f>'10'!I80</f>
        <v>138.1</v>
      </c>
    </row>
    <row r="83" spans="1:9" ht="97.5" customHeight="1">
      <c r="A83" s="112" t="s">
        <v>269</v>
      </c>
      <c r="B83" s="98" t="s">
        <v>151</v>
      </c>
      <c r="C83" s="98" t="s">
        <v>226</v>
      </c>
      <c r="D83" s="98" t="s">
        <v>241</v>
      </c>
      <c r="E83" s="98" t="s">
        <v>416</v>
      </c>
      <c r="F83" s="98" t="s">
        <v>270</v>
      </c>
      <c r="G83" s="120"/>
      <c r="H83" s="236">
        <f>'10'!H81</f>
        <v>37.8</v>
      </c>
      <c r="I83" s="236">
        <f>'10'!I81</f>
        <v>44.3</v>
      </c>
    </row>
    <row r="84" spans="1:9" ht="61.5" customHeight="1">
      <c r="A84" s="108" t="s">
        <v>218</v>
      </c>
      <c r="B84" s="98" t="s">
        <v>151</v>
      </c>
      <c r="C84" s="98" t="s">
        <v>226</v>
      </c>
      <c r="D84" s="98" t="s">
        <v>241</v>
      </c>
      <c r="E84" s="98" t="s">
        <v>285</v>
      </c>
      <c r="F84" s="98" t="s">
        <v>219</v>
      </c>
      <c r="G84" s="117">
        <v>-5</v>
      </c>
      <c r="H84" s="117">
        <f>'10'!H82</f>
        <v>13.1</v>
      </c>
      <c r="I84" s="117">
        <f>'10'!I82</f>
        <v>26.3</v>
      </c>
    </row>
    <row r="85" spans="1:9" ht="24" customHeight="1">
      <c r="A85" s="121" t="s">
        <v>251</v>
      </c>
      <c r="B85" s="113"/>
      <c r="C85" s="113" t="s">
        <v>193</v>
      </c>
      <c r="D85" s="113" t="s">
        <v>193</v>
      </c>
      <c r="E85" s="113" t="s">
        <v>252</v>
      </c>
      <c r="F85" s="113" t="s">
        <v>253</v>
      </c>
      <c r="G85" s="110">
        <v>-57.8</v>
      </c>
      <c r="H85" s="115">
        <f>'10'!H83</f>
        <v>61.2</v>
      </c>
      <c r="I85" s="115">
        <f>'10'!I83</f>
        <v>123.4</v>
      </c>
    </row>
    <row r="86" spans="1:9" ht="18.75">
      <c r="A86" s="280" t="s">
        <v>194</v>
      </c>
      <c r="B86" s="280"/>
      <c r="C86" s="280"/>
      <c r="D86" s="280"/>
      <c r="E86" s="280"/>
      <c r="F86" s="280"/>
      <c r="G86" s="105" t="e">
        <f>G39+G45+G53+G59+G62+G74+G10+#REF!+G85</f>
        <v>#REF!</v>
      </c>
      <c r="H86" s="105">
        <f>H39+H45+H53+H62+H74+H10+H31+H85</f>
        <v>3105.707976</v>
      </c>
      <c r="I86" s="105">
        <f>I39+I45+I53+I62+I74+I10+I31+I85</f>
        <v>3128.841976</v>
      </c>
    </row>
  </sheetData>
  <sheetProtection/>
  <mergeCells count="8">
    <mergeCell ref="C1:I1"/>
    <mergeCell ref="A3:H3"/>
    <mergeCell ref="A86:F86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4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18" zoomScaleSheetLayoutView="118" zoomScalePageLayoutView="0" workbookViewId="0" topLeftCell="A10">
      <selection activeCell="D32" sqref="D32"/>
    </sheetView>
  </sheetViews>
  <sheetFormatPr defaultColWidth="9.00390625" defaultRowHeight="12.75"/>
  <cols>
    <col min="1" max="1" width="8.00390625" style="0" customWidth="1"/>
    <col min="2" max="2" width="59.375" style="0" customWidth="1"/>
    <col min="3" max="3" width="14.125" style="0" customWidth="1"/>
    <col min="4" max="4" width="13.125" style="0" customWidth="1"/>
    <col min="5" max="5" width="12.875" style="0" customWidth="1"/>
  </cols>
  <sheetData>
    <row r="1" spans="1:5" ht="120.75" customHeight="1">
      <c r="A1" s="39"/>
      <c r="C1" s="286" t="s">
        <v>424</v>
      </c>
      <c r="D1" s="270"/>
      <c r="E1" s="270"/>
    </row>
    <row r="2" spans="1:3" ht="18.75">
      <c r="A2" s="39"/>
      <c r="B2" s="6"/>
      <c r="C2" s="6"/>
    </row>
    <row r="3" spans="1:3" ht="58.5" customHeight="1">
      <c r="A3" s="39"/>
      <c r="B3" s="287" t="s">
        <v>425</v>
      </c>
      <c r="C3" s="287"/>
    </row>
    <row r="4" spans="1:3" ht="19.5" thickBot="1">
      <c r="A4" s="39"/>
      <c r="B4" s="70"/>
      <c r="C4" s="96" t="s">
        <v>254</v>
      </c>
    </row>
    <row r="5" spans="1:4" ht="37.5">
      <c r="A5" s="80" t="s">
        <v>293</v>
      </c>
      <c r="B5" s="80" t="s">
        <v>294</v>
      </c>
      <c r="C5" s="13" t="s">
        <v>326</v>
      </c>
      <c r="D5" s="70"/>
    </row>
    <row r="6" spans="1:4" ht="60" customHeight="1">
      <c r="A6" s="144" t="s">
        <v>295</v>
      </c>
      <c r="B6" s="45" t="s">
        <v>377</v>
      </c>
      <c r="C6" s="52">
        <f>C7+C8+C9+C10</f>
        <v>2993.682</v>
      </c>
      <c r="D6" s="201"/>
    </row>
    <row r="7" spans="1:4" ht="33.75" customHeight="1">
      <c r="A7" s="144" t="s">
        <v>296</v>
      </c>
      <c r="B7" s="45" t="s">
        <v>297</v>
      </c>
      <c r="C7" s="52">
        <v>0</v>
      </c>
      <c r="D7" s="201"/>
    </row>
    <row r="8" spans="1:4" ht="19.5" customHeight="1">
      <c r="A8" s="56" t="s">
        <v>298</v>
      </c>
      <c r="B8" s="45" t="s">
        <v>299</v>
      </c>
      <c r="C8" s="52">
        <f>7!C14+7!C16+7!C19</f>
        <v>75.59</v>
      </c>
      <c r="D8" s="201"/>
    </row>
    <row r="9" spans="1:4" ht="19.5" customHeight="1">
      <c r="A9" s="56" t="s">
        <v>300</v>
      </c>
      <c r="B9" s="45" t="s">
        <v>301</v>
      </c>
      <c r="C9" s="52">
        <f>7!C22+7!C24</f>
        <v>1360.4</v>
      </c>
      <c r="D9" s="201"/>
    </row>
    <row r="10" spans="1:4" ht="19.5" customHeight="1">
      <c r="A10" s="56" t="s">
        <v>358</v>
      </c>
      <c r="B10" s="45" t="s">
        <v>359</v>
      </c>
      <c r="C10" s="52">
        <f>9!H14</f>
        <v>1557.692</v>
      </c>
      <c r="D10" s="201"/>
    </row>
    <row r="11" spans="1:4" ht="18" customHeight="1">
      <c r="A11" s="56" t="s">
        <v>201</v>
      </c>
      <c r="B11" s="45" t="s">
        <v>319</v>
      </c>
      <c r="C11" s="52">
        <f>7!C8+7!C12+7!C11+7!C10</f>
        <v>747.65</v>
      </c>
      <c r="D11" s="201"/>
    </row>
    <row r="12" spans="1:5" ht="117" customHeight="1">
      <c r="A12" s="39"/>
      <c r="B12" s="181"/>
      <c r="C12" s="243" t="s">
        <v>426</v>
      </c>
      <c r="D12" s="244"/>
      <c r="E12" s="244"/>
    </row>
    <row r="13" spans="1:3" ht="18.75">
      <c r="A13" s="39"/>
      <c r="B13" s="6"/>
      <c r="C13" s="6"/>
    </row>
    <row r="14" spans="1:3" ht="55.5" customHeight="1">
      <c r="A14" s="39"/>
      <c r="B14" s="287" t="s">
        <v>427</v>
      </c>
      <c r="C14" s="287"/>
    </row>
    <row r="15" spans="1:4" ht="19.5" thickBot="1">
      <c r="A15" s="39"/>
      <c r="B15" s="70"/>
      <c r="C15" s="70"/>
      <c r="D15" s="96" t="s">
        <v>254</v>
      </c>
    </row>
    <row r="16" spans="1:5" ht="56.25">
      <c r="A16" s="80" t="s">
        <v>293</v>
      </c>
      <c r="B16" s="80" t="s">
        <v>294</v>
      </c>
      <c r="C16" s="200" t="s">
        <v>368</v>
      </c>
      <c r="D16" s="13" t="s">
        <v>428</v>
      </c>
      <c r="E16" s="70"/>
    </row>
    <row r="17" spans="1:5" ht="56.25">
      <c r="A17" s="144" t="s">
        <v>295</v>
      </c>
      <c r="B17" s="45" t="s">
        <v>378</v>
      </c>
      <c r="C17" s="239">
        <f>C18+C19+C20+C21</f>
        <v>2425.09</v>
      </c>
      <c r="D17" s="52">
        <f>D18+D19+D20+D21</f>
        <v>2384.49</v>
      </c>
      <c r="E17" s="201"/>
    </row>
    <row r="18" spans="1:5" ht="37.5">
      <c r="A18" s="144" t="s">
        <v>296</v>
      </c>
      <c r="B18" s="45" t="s">
        <v>297</v>
      </c>
      <c r="C18" s="239">
        <v>0</v>
      </c>
      <c r="D18" s="52">
        <v>0</v>
      </c>
      <c r="E18" s="201"/>
    </row>
    <row r="19" spans="1:5" ht="18.75">
      <c r="A19" s="56" t="s">
        <v>298</v>
      </c>
      <c r="B19" s="45" t="s">
        <v>299</v>
      </c>
      <c r="C19" s="239">
        <f>8!D14+8!D16+8!D18</f>
        <v>0</v>
      </c>
      <c r="D19" s="52">
        <f>8!E14+8!E16+8!E18</f>
        <v>0</v>
      </c>
      <c r="E19" s="201"/>
    </row>
    <row r="20" spans="1:5" ht="18.75">
      <c r="A20" s="56" t="s">
        <v>300</v>
      </c>
      <c r="B20" s="45" t="s">
        <v>301</v>
      </c>
      <c r="C20" s="239">
        <f>8!D21+8!D23</f>
        <v>1275.19</v>
      </c>
      <c r="D20" s="52">
        <f>8!E21+8!E23</f>
        <v>1275.29</v>
      </c>
      <c r="E20" s="201"/>
    </row>
    <row r="21" spans="1:5" ht="18.75">
      <c r="A21" s="56" t="s">
        <v>358</v>
      </c>
      <c r="B21" s="45" t="s">
        <v>359</v>
      </c>
      <c r="C21" s="52">
        <f>8!D10</f>
        <v>1149.9</v>
      </c>
      <c r="D21" s="52">
        <f>8!E10</f>
        <v>1109.2</v>
      </c>
      <c r="E21" s="201"/>
    </row>
    <row r="22" spans="1:4" ht="18.75">
      <c r="A22" s="56" t="s">
        <v>201</v>
      </c>
      <c r="B22" s="45" t="s">
        <v>319</v>
      </c>
      <c r="C22" s="52">
        <f>7!C8+7!C11+7!C12</f>
        <v>619.27</v>
      </c>
      <c r="D22" s="52">
        <f>8!E9+8!E12+8!E11</f>
        <v>620.87</v>
      </c>
    </row>
  </sheetData>
  <sheetProtection/>
  <mergeCells count="4">
    <mergeCell ref="C1:E1"/>
    <mergeCell ref="B3:C3"/>
    <mergeCell ref="B14:C14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1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87" zoomScaleSheetLayoutView="87" zoomScalePageLayoutView="0" workbookViewId="0" topLeftCell="A1">
      <selection activeCell="C15" sqref="C15:C16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25390625" style="0" customWidth="1"/>
  </cols>
  <sheetData>
    <row r="1" spans="1:3" ht="123.75" customHeight="1">
      <c r="A1" s="39"/>
      <c r="B1" s="39"/>
      <c r="C1" s="88" t="s">
        <v>429</v>
      </c>
    </row>
    <row r="2" spans="1:3" ht="18.75">
      <c r="A2" s="39"/>
      <c r="B2" s="39"/>
      <c r="C2" s="87"/>
    </row>
    <row r="3" spans="1:3" ht="55.5" customHeight="1">
      <c r="A3" s="271" t="s">
        <v>430</v>
      </c>
      <c r="B3" s="271"/>
      <c r="C3" s="271"/>
    </row>
    <row r="4" spans="1:3" ht="18.75">
      <c r="A4" s="81"/>
      <c r="B4" s="81"/>
      <c r="C4" s="145" t="s">
        <v>113</v>
      </c>
    </row>
    <row r="5" spans="1:3" ht="112.5" customHeight="1">
      <c r="A5" s="49" t="s">
        <v>258</v>
      </c>
      <c r="B5" s="49" t="s">
        <v>259</v>
      </c>
      <c r="C5" s="67" t="s">
        <v>260</v>
      </c>
    </row>
    <row r="6" spans="1:3" ht="18.75">
      <c r="A6" s="67">
        <v>1</v>
      </c>
      <c r="B6" s="67">
        <v>2</v>
      </c>
      <c r="C6" s="67">
        <v>3</v>
      </c>
    </row>
    <row r="7" spans="1:3" ht="94.5" customHeight="1">
      <c r="A7" s="146" t="s">
        <v>261</v>
      </c>
      <c r="B7" s="146" t="s">
        <v>376</v>
      </c>
      <c r="C7" s="52">
        <v>397.99</v>
      </c>
    </row>
    <row r="8" spans="1:3" ht="18.75">
      <c r="A8" s="147" t="s">
        <v>262</v>
      </c>
      <c r="B8" s="147" t="s">
        <v>263</v>
      </c>
      <c r="C8" s="240">
        <f>C7</f>
        <v>397.99</v>
      </c>
    </row>
    <row r="9" spans="1:3" ht="112.5">
      <c r="A9" s="39"/>
      <c r="B9" s="39"/>
      <c r="C9" s="88" t="s">
        <v>431</v>
      </c>
    </row>
    <row r="10" spans="1:3" ht="18.75">
      <c r="A10" s="39"/>
      <c r="B10" s="39"/>
      <c r="C10" s="87"/>
    </row>
    <row r="11" spans="1:3" ht="54.75" customHeight="1">
      <c r="A11" s="271" t="s">
        <v>432</v>
      </c>
      <c r="B11" s="271"/>
      <c r="C11" s="271"/>
    </row>
    <row r="12" spans="1:3" ht="18.75">
      <c r="A12" s="81"/>
      <c r="B12" s="81"/>
      <c r="C12" s="145" t="s">
        <v>113</v>
      </c>
    </row>
    <row r="13" spans="1:3" ht="18.75">
      <c r="A13" s="49" t="s">
        <v>258</v>
      </c>
      <c r="B13" s="49" t="s">
        <v>259</v>
      </c>
      <c r="C13" s="67" t="s">
        <v>260</v>
      </c>
    </row>
    <row r="14" spans="1:3" ht="18.75">
      <c r="A14" s="67">
        <v>1</v>
      </c>
      <c r="B14" s="67">
        <v>2</v>
      </c>
      <c r="C14" s="67">
        <v>3</v>
      </c>
    </row>
    <row r="15" spans="1:3" ht="112.5">
      <c r="A15" s="146" t="s">
        <v>261</v>
      </c>
      <c r="B15" s="146" t="str">
        <f>B7</f>
        <v>соглашение №    от </v>
      </c>
      <c r="C15" s="52">
        <f>C7</f>
        <v>397.99</v>
      </c>
    </row>
    <row r="16" spans="1:3" ht="18.75">
      <c r="A16" s="147" t="s">
        <v>262</v>
      </c>
      <c r="B16" s="147" t="s">
        <v>263</v>
      </c>
      <c r="C16" s="240">
        <f>C15</f>
        <v>397.99</v>
      </c>
    </row>
    <row r="17" spans="1:3" ht="18.75">
      <c r="A17" s="202"/>
      <c r="B17" s="202"/>
      <c r="C17" s="203"/>
    </row>
    <row r="18" spans="1:3" ht="18.75">
      <c r="A18" s="202"/>
      <c r="B18" s="202"/>
      <c r="C18" s="204"/>
    </row>
    <row r="19" spans="1:3" ht="18.75">
      <c r="A19" s="288"/>
      <c r="B19" s="288"/>
      <c r="C19" s="288"/>
    </row>
    <row r="20" spans="1:3" ht="18.75">
      <c r="A20" s="176"/>
      <c r="B20" s="176"/>
      <c r="C20" s="205"/>
    </row>
    <row r="21" spans="1:3" ht="18.75">
      <c r="A21" s="176"/>
      <c r="B21" s="176"/>
      <c r="C21" s="206"/>
    </row>
    <row r="22" spans="1:3" ht="18.75">
      <c r="A22" s="206"/>
      <c r="B22" s="206"/>
      <c r="C22" s="206"/>
    </row>
    <row r="23" spans="1:3" ht="18.75">
      <c r="A23" s="207"/>
      <c r="B23" s="207"/>
      <c r="C23" s="198"/>
    </row>
    <row r="24" spans="1:3" ht="18.75">
      <c r="A24" s="208"/>
      <c r="B24" s="208"/>
      <c r="C24" s="209"/>
    </row>
    <row r="25" spans="1:3" ht="12.75">
      <c r="A25" s="197"/>
      <c r="B25" s="197"/>
      <c r="C25" s="197"/>
    </row>
    <row r="26" spans="1:3" ht="12.75">
      <c r="A26" s="197"/>
      <c r="B26" s="197"/>
      <c r="C26" s="197"/>
    </row>
    <row r="27" spans="1:3" ht="12.75">
      <c r="A27" s="197"/>
      <c r="B27" s="197"/>
      <c r="C27" s="197"/>
    </row>
    <row r="28" spans="1:3" ht="12.75">
      <c r="A28" s="197"/>
      <c r="B28" s="197"/>
      <c r="C28" s="197"/>
    </row>
    <row r="29" spans="1:3" ht="12.75">
      <c r="A29" s="197"/>
      <c r="B29" s="197"/>
      <c r="C29" s="197"/>
    </row>
    <row r="30" spans="1:3" ht="12.75">
      <c r="A30" s="197"/>
      <c r="B30" s="197"/>
      <c r="C30" s="197"/>
    </row>
  </sheetData>
  <sheetProtection/>
  <mergeCells count="3">
    <mergeCell ref="A3:C3"/>
    <mergeCell ref="A11:C11"/>
    <mergeCell ref="A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4" zoomScaleSheetLayoutView="84" zoomScalePageLayoutView="0" workbookViewId="0" topLeftCell="A1">
      <selection activeCell="C5" sqref="C5"/>
    </sheetView>
  </sheetViews>
  <sheetFormatPr defaultColWidth="9.00390625" defaultRowHeight="12.75"/>
  <cols>
    <col min="1" max="1" width="69.75390625" style="0" customWidth="1"/>
    <col min="2" max="2" width="38.00390625" style="0" customWidth="1"/>
    <col min="3" max="3" width="17.75390625" style="0" customWidth="1"/>
    <col min="4" max="4" width="17.875" style="0" customWidth="1"/>
  </cols>
  <sheetData>
    <row r="1" spans="2:4" ht="93" customHeight="1">
      <c r="B1" s="243" t="s">
        <v>399</v>
      </c>
      <c r="C1" s="244"/>
      <c r="D1" s="244"/>
    </row>
    <row r="4" spans="1:3" ht="56.25" customHeight="1">
      <c r="A4" s="241" t="s">
        <v>400</v>
      </c>
      <c r="B4" s="241"/>
      <c r="C4" s="241"/>
    </row>
    <row r="5" spans="1:4" ht="15.75">
      <c r="A5" s="1"/>
      <c r="B5" s="3"/>
      <c r="C5" s="4"/>
      <c r="D5" s="4" t="s">
        <v>113</v>
      </c>
    </row>
    <row r="6" spans="1:4" ht="39" customHeight="1">
      <c r="A6" s="12"/>
      <c r="B6" s="13" t="s">
        <v>102</v>
      </c>
      <c r="C6" s="225" t="s">
        <v>373</v>
      </c>
      <c r="D6" s="225" t="s">
        <v>401</v>
      </c>
    </row>
    <row r="7" spans="1:4" ht="18.75">
      <c r="A7" s="15" t="s">
        <v>90</v>
      </c>
      <c r="B7" s="16"/>
      <c r="C7" s="22" t="s">
        <v>0</v>
      </c>
      <c r="D7" s="22" t="s">
        <v>0</v>
      </c>
    </row>
    <row r="8" spans="1:4" ht="38.25" customHeight="1">
      <c r="A8" s="19" t="s">
        <v>91</v>
      </c>
      <c r="B8" s="22" t="s">
        <v>1</v>
      </c>
      <c r="C8" s="22" t="s">
        <v>0</v>
      </c>
      <c r="D8" s="22" t="s">
        <v>0</v>
      </c>
    </row>
    <row r="9" spans="1:4" ht="15" customHeight="1">
      <c r="A9" s="20" t="s">
        <v>92</v>
      </c>
      <c r="B9" s="22"/>
      <c r="C9" s="17"/>
      <c r="D9" s="17"/>
    </row>
    <row r="10" spans="1:4" ht="42" customHeight="1">
      <c r="A10" s="21" t="s">
        <v>115</v>
      </c>
      <c r="B10" s="22" t="s">
        <v>2</v>
      </c>
      <c r="C10" s="22" t="s">
        <v>0</v>
      </c>
      <c r="D10" s="22" t="s">
        <v>0</v>
      </c>
    </row>
    <row r="11" spans="1:4" ht="40.5" customHeight="1">
      <c r="A11" s="19" t="s">
        <v>93</v>
      </c>
      <c r="B11" s="22" t="s">
        <v>3</v>
      </c>
      <c r="C11" s="22" t="s">
        <v>0</v>
      </c>
      <c r="D11" s="22" t="s">
        <v>0</v>
      </c>
    </row>
    <row r="12" spans="1:4" ht="39.75" customHeight="1">
      <c r="A12" s="24" t="s">
        <v>94</v>
      </c>
      <c r="B12" s="22" t="s">
        <v>7</v>
      </c>
      <c r="C12" s="22" t="s">
        <v>0</v>
      </c>
      <c r="D12" s="22" t="s">
        <v>0</v>
      </c>
    </row>
    <row r="13" spans="1:4" ht="46.5" customHeight="1">
      <c r="A13" s="20" t="s">
        <v>384</v>
      </c>
      <c r="B13" s="22" t="s">
        <v>6</v>
      </c>
      <c r="C13" s="22" t="s">
        <v>0</v>
      </c>
      <c r="D13" s="22" t="s">
        <v>0</v>
      </c>
    </row>
    <row r="14" spans="1:4" ht="43.5" customHeight="1">
      <c r="A14" s="20" t="s">
        <v>95</v>
      </c>
      <c r="B14" s="22" t="s">
        <v>8</v>
      </c>
      <c r="C14" s="22" t="s">
        <v>0</v>
      </c>
      <c r="D14" s="22" t="s">
        <v>0</v>
      </c>
    </row>
    <row r="15" spans="1:4" ht="47.25" customHeight="1">
      <c r="A15" s="20" t="s">
        <v>385</v>
      </c>
      <c r="B15" s="22" t="s">
        <v>5</v>
      </c>
      <c r="C15" s="22" t="s">
        <v>0</v>
      </c>
      <c r="D15" s="22" t="s">
        <v>0</v>
      </c>
    </row>
    <row r="16" spans="1:4" ht="49.5" customHeight="1">
      <c r="A16" s="19" t="s">
        <v>96</v>
      </c>
      <c r="B16" s="22" t="s">
        <v>4</v>
      </c>
      <c r="C16" s="22" t="s">
        <v>0</v>
      </c>
      <c r="D16" s="22" t="s">
        <v>0</v>
      </c>
    </row>
    <row r="17" spans="1:4" ht="39.75" customHeight="1">
      <c r="A17" s="20" t="s">
        <v>386</v>
      </c>
      <c r="B17" s="22" t="s">
        <v>387</v>
      </c>
      <c r="C17" s="22" t="s">
        <v>0</v>
      </c>
      <c r="D17" s="22" t="s">
        <v>0</v>
      </c>
    </row>
    <row r="18" spans="1:4" ht="41.25" customHeight="1">
      <c r="A18" s="20" t="s">
        <v>104</v>
      </c>
      <c r="B18" s="22" t="s">
        <v>388</v>
      </c>
      <c r="C18" s="22" t="s">
        <v>0</v>
      </c>
      <c r="D18" s="22" t="s">
        <v>0</v>
      </c>
    </row>
    <row r="19" spans="1:4" ht="64.5" customHeight="1">
      <c r="A19" s="20" t="s">
        <v>97</v>
      </c>
      <c r="B19" s="22" t="s">
        <v>389</v>
      </c>
      <c r="C19" s="22" t="s">
        <v>0</v>
      </c>
      <c r="D19" s="22" t="s">
        <v>0</v>
      </c>
    </row>
    <row r="20" spans="1:4" ht="60.75" customHeight="1">
      <c r="A20" s="20" t="s">
        <v>391</v>
      </c>
      <c r="B20" s="22" t="s">
        <v>390</v>
      </c>
      <c r="C20" s="22" t="s">
        <v>0</v>
      </c>
      <c r="D20" s="22" t="s">
        <v>0</v>
      </c>
    </row>
    <row r="21" spans="1:4" ht="41.25" customHeight="1">
      <c r="A21" s="19" t="s">
        <v>100</v>
      </c>
      <c r="B21" s="22" t="s">
        <v>9</v>
      </c>
      <c r="C21" s="22" t="s">
        <v>0</v>
      </c>
      <c r="D21" s="22" t="s">
        <v>0</v>
      </c>
    </row>
    <row r="22" spans="1:4" ht="42" customHeight="1" hidden="1">
      <c r="A22" s="25" t="s">
        <v>98</v>
      </c>
      <c r="B22" s="22" t="s">
        <v>10</v>
      </c>
      <c r="C22" s="22" t="s">
        <v>0</v>
      </c>
      <c r="D22" s="22" t="s">
        <v>0</v>
      </c>
    </row>
    <row r="23" spans="1:4" ht="1.5" customHeight="1" hidden="1">
      <c r="A23" s="26" t="s">
        <v>99</v>
      </c>
      <c r="B23" s="22" t="s">
        <v>11</v>
      </c>
      <c r="C23" s="22" t="s">
        <v>0</v>
      </c>
      <c r="D23" s="22" t="s">
        <v>0</v>
      </c>
    </row>
    <row r="24" spans="1:4" ht="59.25" customHeight="1" hidden="1">
      <c r="A24" s="20" t="s">
        <v>105</v>
      </c>
      <c r="B24" s="22" t="s">
        <v>12</v>
      </c>
      <c r="C24" s="22" t="s">
        <v>0</v>
      </c>
      <c r="D24" s="22" t="s">
        <v>0</v>
      </c>
    </row>
    <row r="25" spans="1:4" ht="40.5" customHeight="1" hidden="1">
      <c r="A25" s="27" t="s">
        <v>101</v>
      </c>
      <c r="B25" s="22" t="s">
        <v>13</v>
      </c>
      <c r="C25" s="22" t="s">
        <v>0</v>
      </c>
      <c r="D25" s="22" t="s">
        <v>0</v>
      </c>
    </row>
    <row r="26" spans="1:4" ht="113.25" customHeight="1" hidden="1">
      <c r="A26" s="28" t="s">
        <v>116</v>
      </c>
      <c r="B26" s="22" t="s">
        <v>14</v>
      </c>
      <c r="C26" s="22" t="s">
        <v>0</v>
      </c>
      <c r="D26" s="22" t="s">
        <v>0</v>
      </c>
    </row>
    <row r="27" spans="1:4" ht="117" customHeight="1" hidden="1">
      <c r="A27" s="28" t="s">
        <v>106</v>
      </c>
      <c r="B27" s="22" t="s">
        <v>15</v>
      </c>
      <c r="C27" s="22" t="s">
        <v>0</v>
      </c>
      <c r="D27" s="22" t="s">
        <v>0</v>
      </c>
    </row>
  </sheetData>
  <sheetProtection/>
  <mergeCells count="2">
    <mergeCell ref="A4:C4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2"/>
  <sheetViews>
    <sheetView view="pageBreakPreview" zoomScale="96" zoomScaleSheetLayoutView="96" zoomScalePageLayoutView="0" workbookViewId="0" topLeftCell="A1">
      <selection activeCell="A31" sqref="A31:B31"/>
    </sheetView>
  </sheetViews>
  <sheetFormatPr defaultColWidth="9.00390625" defaultRowHeight="12.75"/>
  <cols>
    <col min="1" max="1" width="11.875" style="9" customWidth="1"/>
    <col min="2" max="2" width="29.875" style="9" customWidth="1"/>
    <col min="3" max="3" width="32.25390625" style="10" customWidth="1"/>
    <col min="4" max="4" width="38.00390625" style="10" customWidth="1"/>
    <col min="5" max="16384" width="9.125" style="9" customWidth="1"/>
  </cols>
  <sheetData>
    <row r="1" ht="94.5" customHeight="1">
      <c r="D1" s="155" t="s">
        <v>402</v>
      </c>
    </row>
    <row r="2" spans="1:4" ht="39" customHeight="1">
      <c r="A2" s="247" t="s">
        <v>403</v>
      </c>
      <c r="B2" s="248"/>
      <c r="C2" s="248"/>
      <c r="D2" s="248"/>
    </row>
    <row r="3" spans="1:4" ht="18.75">
      <c r="A3" s="74"/>
      <c r="B3" s="38"/>
      <c r="C3" s="53"/>
      <c r="D3" s="53"/>
    </row>
    <row r="4" spans="1:4" s="38" customFormat="1" ht="33.75" customHeight="1">
      <c r="A4" s="75" t="s">
        <v>111</v>
      </c>
      <c r="B4" s="75" t="s">
        <v>110</v>
      </c>
      <c r="C4" s="251" t="s">
        <v>112</v>
      </c>
      <c r="D4" s="252"/>
    </row>
    <row r="5" spans="1:4" s="38" customFormat="1" ht="3" customHeight="1" hidden="1">
      <c r="A5" s="253" t="s">
        <v>16</v>
      </c>
      <c r="B5" s="253"/>
      <c r="C5" s="253"/>
      <c r="D5" s="253"/>
    </row>
    <row r="6" spans="1:4" s="39" customFormat="1" ht="0.75" customHeight="1" hidden="1">
      <c r="A6" s="75">
        <v>100</v>
      </c>
      <c r="B6" s="76" t="s">
        <v>114</v>
      </c>
      <c r="C6" s="251" t="s">
        <v>17</v>
      </c>
      <c r="D6" s="257"/>
    </row>
    <row r="7" spans="1:4" s="39" customFormat="1" ht="36.75" customHeight="1" hidden="1">
      <c r="A7" s="77" t="s">
        <v>18</v>
      </c>
      <c r="B7" s="78" t="s">
        <v>19</v>
      </c>
      <c r="C7" s="254" t="s">
        <v>20</v>
      </c>
      <c r="D7" s="255"/>
    </row>
    <row r="8" spans="1:4" s="11" customFormat="1" ht="32.25" customHeight="1" hidden="1">
      <c r="A8" s="77" t="s">
        <v>18</v>
      </c>
      <c r="B8" s="78" t="s">
        <v>21</v>
      </c>
      <c r="C8" s="254" t="s">
        <v>22</v>
      </c>
      <c r="D8" s="255"/>
    </row>
    <row r="9" spans="1:4" s="11" customFormat="1" ht="32.25" customHeight="1" hidden="1">
      <c r="A9" s="77" t="s">
        <v>18</v>
      </c>
      <c r="B9" s="78" t="s">
        <v>23</v>
      </c>
      <c r="C9" s="254" t="s">
        <v>24</v>
      </c>
      <c r="D9" s="255"/>
    </row>
    <row r="10" spans="1:4" s="39" customFormat="1" ht="36.75" customHeight="1" hidden="1">
      <c r="A10" s="77" t="s">
        <v>18</v>
      </c>
      <c r="B10" s="78" t="s">
        <v>25</v>
      </c>
      <c r="C10" s="254" t="s">
        <v>26</v>
      </c>
      <c r="D10" s="255"/>
    </row>
    <row r="11" spans="1:4" s="39" customFormat="1" ht="21" customHeight="1">
      <c r="A11" s="253" t="s">
        <v>117</v>
      </c>
      <c r="B11" s="253"/>
      <c r="C11" s="253"/>
      <c r="D11" s="253"/>
    </row>
    <row r="12" spans="1:4" s="39" customFormat="1" ht="61.5" customHeight="1">
      <c r="A12" s="148">
        <v>802</v>
      </c>
      <c r="B12" s="148" t="s">
        <v>119</v>
      </c>
      <c r="C12" s="249" t="s">
        <v>27</v>
      </c>
      <c r="D12" s="249"/>
    </row>
    <row r="13" spans="1:4" s="39" customFormat="1" ht="60" customHeight="1">
      <c r="A13" s="149">
        <v>802</v>
      </c>
      <c r="B13" s="149" t="s">
        <v>120</v>
      </c>
      <c r="C13" s="249" t="s">
        <v>27</v>
      </c>
      <c r="D13" s="249"/>
    </row>
    <row r="14" spans="1:4" s="39" customFormat="1" ht="48" customHeight="1">
      <c r="A14" s="148">
        <v>802</v>
      </c>
      <c r="B14" s="148" t="s">
        <v>28</v>
      </c>
      <c r="C14" s="249" t="s">
        <v>29</v>
      </c>
      <c r="D14" s="249"/>
    </row>
    <row r="15" spans="1:4" ht="30.75" customHeight="1">
      <c r="A15" s="148">
        <v>802</v>
      </c>
      <c r="B15" s="150" t="s">
        <v>30</v>
      </c>
      <c r="C15" s="258" t="s">
        <v>31</v>
      </c>
      <c r="D15" s="259"/>
    </row>
    <row r="16" spans="1:4" ht="60" customHeight="1">
      <c r="A16" s="148">
        <v>802</v>
      </c>
      <c r="B16" s="151" t="s">
        <v>32</v>
      </c>
      <c r="C16" s="249" t="s">
        <v>66</v>
      </c>
      <c r="D16" s="249"/>
    </row>
    <row r="17" spans="1:4" ht="62.25" customHeight="1">
      <c r="A17" s="148">
        <v>802</v>
      </c>
      <c r="B17" s="150" t="s">
        <v>33</v>
      </c>
      <c r="C17" s="258" t="s">
        <v>34</v>
      </c>
      <c r="D17" s="259"/>
    </row>
    <row r="18" spans="1:4" ht="45" customHeight="1">
      <c r="A18" s="148">
        <v>802</v>
      </c>
      <c r="B18" s="150" t="s">
        <v>35</v>
      </c>
      <c r="C18" s="249" t="s">
        <v>36</v>
      </c>
      <c r="D18" s="249"/>
    </row>
    <row r="19" spans="1:4" ht="61.5" customHeight="1">
      <c r="A19" s="148">
        <v>802</v>
      </c>
      <c r="B19" s="152" t="s">
        <v>37</v>
      </c>
      <c r="C19" s="249" t="s">
        <v>38</v>
      </c>
      <c r="D19" s="249"/>
    </row>
    <row r="20" spans="1:4" ht="30" customHeight="1">
      <c r="A20" s="148">
        <v>802</v>
      </c>
      <c r="B20" s="152" t="s">
        <v>39</v>
      </c>
      <c r="C20" s="250" t="s">
        <v>40</v>
      </c>
      <c r="D20" s="250"/>
    </row>
    <row r="21" spans="1:4" ht="15.75" customHeight="1">
      <c r="A21" s="148">
        <v>802</v>
      </c>
      <c r="B21" s="152" t="s">
        <v>41</v>
      </c>
      <c r="C21" s="250" t="s">
        <v>42</v>
      </c>
      <c r="D21" s="250"/>
    </row>
    <row r="22" spans="1:4" ht="18.75" customHeight="1">
      <c r="A22" s="148">
        <v>802</v>
      </c>
      <c r="B22" s="153" t="s">
        <v>43</v>
      </c>
      <c r="C22" s="250" t="s">
        <v>44</v>
      </c>
      <c r="D22" s="250"/>
    </row>
    <row r="23" spans="1:4" ht="78.75" customHeight="1">
      <c r="A23" s="149">
        <v>802</v>
      </c>
      <c r="B23" s="149" t="s">
        <v>45</v>
      </c>
      <c r="C23" s="250" t="s">
        <v>67</v>
      </c>
      <c r="D23" s="250"/>
    </row>
    <row r="24" spans="1:4" ht="78.75" customHeight="1">
      <c r="A24" s="149">
        <v>802</v>
      </c>
      <c r="B24" s="149" t="s">
        <v>46</v>
      </c>
      <c r="C24" s="250" t="s">
        <v>68</v>
      </c>
      <c r="D24" s="250"/>
    </row>
    <row r="25" spans="1:4" ht="79.5" customHeight="1">
      <c r="A25" s="149">
        <v>802</v>
      </c>
      <c r="B25" s="149" t="s">
        <v>47</v>
      </c>
      <c r="C25" s="250" t="s">
        <v>69</v>
      </c>
      <c r="D25" s="250"/>
    </row>
    <row r="26" spans="1:4" ht="77.25" customHeight="1">
      <c r="A26" s="149">
        <v>802</v>
      </c>
      <c r="B26" s="149" t="s">
        <v>48</v>
      </c>
      <c r="C26" s="250" t="s">
        <v>70</v>
      </c>
      <c r="D26" s="250"/>
    </row>
    <row r="27" spans="1:4" ht="48.75" customHeight="1">
      <c r="A27" s="148">
        <v>802</v>
      </c>
      <c r="B27" s="152" t="s">
        <v>49</v>
      </c>
      <c r="C27" s="245" t="s">
        <v>50</v>
      </c>
      <c r="D27" s="256"/>
    </row>
    <row r="28" spans="1:4" ht="48" customHeight="1">
      <c r="A28" s="148">
        <v>802</v>
      </c>
      <c r="B28" s="152" t="s">
        <v>51</v>
      </c>
      <c r="C28" s="245" t="s">
        <v>52</v>
      </c>
      <c r="D28" s="256"/>
    </row>
    <row r="29" spans="1:4" ht="32.25" customHeight="1">
      <c r="A29" s="148">
        <v>802</v>
      </c>
      <c r="B29" s="153" t="s">
        <v>53</v>
      </c>
      <c r="C29" s="250" t="s">
        <v>54</v>
      </c>
      <c r="D29" s="250"/>
    </row>
    <row r="30" spans="1:4" ht="33.75" customHeight="1">
      <c r="A30" s="148">
        <v>802</v>
      </c>
      <c r="B30" s="153" t="s">
        <v>55</v>
      </c>
      <c r="C30" s="250" t="s">
        <v>56</v>
      </c>
      <c r="D30" s="250"/>
    </row>
    <row r="31" spans="1:4" ht="53.25" customHeight="1">
      <c r="A31" s="148">
        <v>802</v>
      </c>
      <c r="B31" s="153" t="s">
        <v>440</v>
      </c>
      <c r="C31" s="250" t="s">
        <v>441</v>
      </c>
      <c r="D31" s="250"/>
    </row>
    <row r="32" spans="1:4" ht="15.75">
      <c r="A32" s="148">
        <v>802</v>
      </c>
      <c r="B32" s="153" t="s">
        <v>57</v>
      </c>
      <c r="C32" s="250" t="s">
        <v>58</v>
      </c>
      <c r="D32" s="250"/>
    </row>
    <row r="33" spans="1:4" ht="15.75" customHeight="1">
      <c r="A33" s="148">
        <v>802</v>
      </c>
      <c r="B33" s="153" t="s">
        <v>59</v>
      </c>
      <c r="C33" s="250" t="s">
        <v>60</v>
      </c>
      <c r="D33" s="250"/>
    </row>
    <row r="34" spans="1:4" ht="33.75" customHeight="1">
      <c r="A34" s="148">
        <v>802</v>
      </c>
      <c r="B34" s="154" t="s">
        <v>393</v>
      </c>
      <c r="C34" s="245" t="s">
        <v>61</v>
      </c>
      <c r="D34" s="256"/>
    </row>
    <row r="35" spans="1:4" ht="30" customHeight="1">
      <c r="A35" s="148">
        <v>802</v>
      </c>
      <c r="B35" s="154" t="s">
        <v>438</v>
      </c>
      <c r="C35" s="245" t="s">
        <v>62</v>
      </c>
      <c r="D35" s="256"/>
    </row>
    <row r="36" spans="1:4" ht="21" customHeight="1">
      <c r="A36" s="148">
        <v>802</v>
      </c>
      <c r="B36" s="154" t="s">
        <v>372</v>
      </c>
      <c r="C36" s="245" t="s">
        <v>63</v>
      </c>
      <c r="D36" s="256"/>
    </row>
    <row r="37" spans="1:4" ht="38.25" customHeight="1">
      <c r="A37" s="148">
        <v>802</v>
      </c>
      <c r="B37" s="154" t="s">
        <v>394</v>
      </c>
      <c r="C37" s="245" t="s">
        <v>64</v>
      </c>
      <c r="D37" s="256"/>
    </row>
    <row r="38" spans="1:4" ht="31.5" customHeight="1">
      <c r="A38" s="148">
        <v>802</v>
      </c>
      <c r="B38" s="154" t="s">
        <v>374</v>
      </c>
      <c r="C38" s="245" t="s">
        <v>65</v>
      </c>
      <c r="D38" s="256"/>
    </row>
    <row r="39" spans="1:4" ht="63" customHeight="1">
      <c r="A39" s="148">
        <v>802</v>
      </c>
      <c r="B39" s="154" t="s">
        <v>379</v>
      </c>
      <c r="C39" s="245" t="s">
        <v>317</v>
      </c>
      <c r="D39" s="246"/>
    </row>
    <row r="40" spans="1:4" ht="15.75">
      <c r="A40" s="148">
        <v>802</v>
      </c>
      <c r="B40" s="154" t="s">
        <v>439</v>
      </c>
      <c r="C40" s="258" t="s">
        <v>371</v>
      </c>
      <c r="D40" s="256"/>
    </row>
    <row r="41" spans="1:4" ht="33.75" customHeight="1">
      <c r="A41" s="260" t="s">
        <v>392</v>
      </c>
      <c r="B41" s="260"/>
      <c r="C41" s="260"/>
      <c r="D41" s="260"/>
    </row>
    <row r="42" spans="1:4" ht="15.75">
      <c r="A42" s="226" t="s">
        <v>148</v>
      </c>
      <c r="B42" s="160" t="s">
        <v>126</v>
      </c>
      <c r="C42" s="261" t="s">
        <v>339</v>
      </c>
      <c r="D42" s="262"/>
    </row>
  </sheetData>
  <sheetProtection/>
  <mergeCells count="40">
    <mergeCell ref="C31:D31"/>
    <mergeCell ref="A41:D41"/>
    <mergeCell ref="C42:D42"/>
    <mergeCell ref="C40:D40"/>
    <mergeCell ref="C13:D13"/>
    <mergeCell ref="C30:D30"/>
    <mergeCell ref="C32:D32"/>
    <mergeCell ref="C33:D33"/>
    <mergeCell ref="C34:D34"/>
    <mergeCell ref="C35:D35"/>
    <mergeCell ref="C38:D38"/>
    <mergeCell ref="C27:D27"/>
    <mergeCell ref="C28:D28"/>
    <mergeCell ref="C17:D17"/>
    <mergeCell ref="C29:D29"/>
    <mergeCell ref="C24:D24"/>
    <mergeCell ref="C25:D25"/>
    <mergeCell ref="C26:D26"/>
    <mergeCell ref="C20:D20"/>
    <mergeCell ref="C21:D21"/>
    <mergeCell ref="C37:D37"/>
    <mergeCell ref="C36:D36"/>
    <mergeCell ref="C6:D6"/>
    <mergeCell ref="C23:D23"/>
    <mergeCell ref="C15:D15"/>
    <mergeCell ref="C8:D8"/>
    <mergeCell ref="C9:D9"/>
    <mergeCell ref="A11:D11"/>
    <mergeCell ref="C18:D18"/>
    <mergeCell ref="C19:D19"/>
    <mergeCell ref="C39:D39"/>
    <mergeCell ref="A2:D2"/>
    <mergeCell ref="C12:D12"/>
    <mergeCell ref="C14:D14"/>
    <mergeCell ref="C22:D22"/>
    <mergeCell ref="C4:D4"/>
    <mergeCell ref="A5:D5"/>
    <mergeCell ref="C7:D7"/>
    <mergeCell ref="C10:D10"/>
    <mergeCell ref="C16:D1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2" r:id="rId1"/>
  <rowBreaks count="2" manualBreakCount="2">
    <brk id="24" max="3" man="1"/>
    <brk id="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="95" zoomScaleSheetLayoutView="95" zoomScalePageLayoutView="0" workbookViewId="0" topLeftCell="A1">
      <selection activeCell="B10" sqref="B10"/>
    </sheetView>
  </sheetViews>
  <sheetFormatPr defaultColWidth="9.00390625" defaultRowHeight="12.75"/>
  <cols>
    <col min="1" max="1" width="14.625" style="0" customWidth="1"/>
    <col min="2" max="2" width="37.75390625" style="0" customWidth="1"/>
    <col min="3" max="3" width="54.75390625" style="0" customWidth="1"/>
  </cols>
  <sheetData>
    <row r="1" spans="1:10" ht="81" customHeight="1">
      <c r="A1" s="1"/>
      <c r="B1" s="1"/>
      <c r="C1" s="156" t="s">
        <v>404</v>
      </c>
      <c r="D1" s="7"/>
      <c r="E1" s="7"/>
      <c r="F1" s="7"/>
      <c r="G1" s="7"/>
      <c r="H1" s="7"/>
      <c r="I1" s="7"/>
      <c r="J1" s="7"/>
    </row>
    <row r="2" spans="1:3" ht="14.25" customHeight="1">
      <c r="A2" s="1"/>
      <c r="B2" s="1"/>
      <c r="C2" s="1"/>
    </row>
    <row r="3" spans="1:3" ht="41.25" customHeight="1" thickBot="1">
      <c r="A3" s="263" t="s">
        <v>118</v>
      </c>
      <c r="B3" s="263"/>
      <c r="C3" s="263"/>
    </row>
    <row r="4" spans="1:3" s="8" customFormat="1" ht="39.75" customHeight="1">
      <c r="A4" s="157" t="s">
        <v>107</v>
      </c>
      <c r="B4" s="158" t="s">
        <v>108</v>
      </c>
      <c r="C4" s="159" t="s">
        <v>109</v>
      </c>
    </row>
    <row r="5" spans="1:3" ht="31.5">
      <c r="A5" s="160">
        <v>802</v>
      </c>
      <c r="B5" s="161" t="s">
        <v>71</v>
      </c>
      <c r="C5" s="215" t="s">
        <v>117</v>
      </c>
    </row>
    <row r="6" spans="1:3" ht="33.75" customHeight="1">
      <c r="A6" s="160">
        <v>802</v>
      </c>
      <c r="B6" s="163" t="s">
        <v>72</v>
      </c>
      <c r="C6" s="164" t="s">
        <v>73</v>
      </c>
    </row>
    <row r="7" spans="1:3" ht="46.5" customHeight="1">
      <c r="A7" s="160">
        <v>802</v>
      </c>
      <c r="B7" s="163" t="s">
        <v>74</v>
      </c>
      <c r="C7" s="162" t="s">
        <v>75</v>
      </c>
    </row>
    <row r="8" spans="1:3" ht="0.75" customHeight="1">
      <c r="A8" s="160">
        <v>802</v>
      </c>
      <c r="B8" s="163" t="s">
        <v>76</v>
      </c>
      <c r="C8" s="162" t="s">
        <v>77</v>
      </c>
    </row>
    <row r="9" spans="1:3" ht="63" hidden="1">
      <c r="A9" s="160">
        <v>802</v>
      </c>
      <c r="B9" s="163" t="s">
        <v>78</v>
      </c>
      <c r="C9" s="162" t="s">
        <v>79</v>
      </c>
    </row>
    <row r="10" spans="1:3" ht="33" customHeight="1">
      <c r="A10" s="160">
        <v>802</v>
      </c>
      <c r="B10" s="163" t="s">
        <v>80</v>
      </c>
      <c r="C10" s="164" t="s">
        <v>81</v>
      </c>
    </row>
    <row r="11" spans="1:3" ht="48" customHeight="1">
      <c r="A11" s="160">
        <v>802</v>
      </c>
      <c r="B11" s="163" t="s">
        <v>82</v>
      </c>
      <c r="C11" s="162" t="s">
        <v>83</v>
      </c>
    </row>
    <row r="12" spans="1:3" ht="90.75" customHeight="1" hidden="1">
      <c r="A12" s="160">
        <v>802</v>
      </c>
      <c r="B12" s="163" t="s">
        <v>84</v>
      </c>
      <c r="C12" s="162" t="s">
        <v>85</v>
      </c>
    </row>
    <row r="13" spans="1:3" ht="45.75" customHeight="1" hidden="1">
      <c r="A13" s="160">
        <v>802</v>
      </c>
      <c r="B13" s="163" t="s">
        <v>86</v>
      </c>
      <c r="C13" s="162" t="s">
        <v>87</v>
      </c>
    </row>
    <row r="14" spans="1:3" ht="63" customHeight="1" hidden="1">
      <c r="A14" s="160">
        <v>802</v>
      </c>
      <c r="B14" s="163" t="s">
        <v>88</v>
      </c>
      <c r="C14" s="162" t="s">
        <v>89</v>
      </c>
    </row>
    <row r="15" ht="12.75" hidden="1"/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9" zoomScaleSheetLayoutView="89" zoomScalePageLayoutView="0" workbookViewId="0" topLeftCell="A22">
      <selection activeCell="A30" sqref="A30:E30"/>
    </sheetView>
  </sheetViews>
  <sheetFormatPr defaultColWidth="9.00390625" defaultRowHeight="12.75"/>
  <cols>
    <col min="1" max="1" width="17.25390625" style="0" customWidth="1"/>
    <col min="2" max="2" width="33.25390625" style="0" customWidth="1"/>
    <col min="3" max="3" width="50.375" style="0" customWidth="1"/>
    <col min="4" max="4" width="0.12890625" style="0" customWidth="1"/>
    <col min="5" max="5" width="18.00390625" style="0" customWidth="1"/>
  </cols>
  <sheetData>
    <row r="1" spans="1:5" ht="98.25" customHeight="1">
      <c r="A1" s="39"/>
      <c r="B1" s="81"/>
      <c r="C1" s="266" t="s">
        <v>405</v>
      </c>
      <c r="D1" s="267"/>
      <c r="E1" s="267"/>
    </row>
    <row r="2" spans="1:5" ht="45.75" customHeight="1">
      <c r="A2" s="264" t="s">
        <v>406</v>
      </c>
      <c r="B2" s="265"/>
      <c r="C2" s="265"/>
      <c r="D2" s="265"/>
      <c r="E2" s="265"/>
    </row>
    <row r="3" spans="1:5" ht="18.75">
      <c r="A3" s="82"/>
      <c r="B3" s="83"/>
      <c r="C3" s="84"/>
      <c r="D3" s="84"/>
      <c r="E3" s="85" t="s">
        <v>113</v>
      </c>
    </row>
    <row r="4" spans="1:5" ht="78.75" customHeight="1">
      <c r="A4" s="40" t="s">
        <v>121</v>
      </c>
      <c r="B4" s="40" t="s">
        <v>122</v>
      </c>
      <c r="C4" s="40" t="s">
        <v>123</v>
      </c>
      <c r="D4" s="40" t="s">
        <v>124</v>
      </c>
      <c r="E4" s="40" t="s">
        <v>103</v>
      </c>
    </row>
    <row r="5" spans="1:5" ht="18.75">
      <c r="A5" s="49">
        <v>1</v>
      </c>
      <c r="B5" s="49">
        <v>2</v>
      </c>
      <c r="C5" s="86">
        <v>3</v>
      </c>
      <c r="D5" s="49">
        <v>4</v>
      </c>
      <c r="E5" s="49">
        <v>5</v>
      </c>
    </row>
    <row r="6" spans="1:5" ht="42" customHeight="1">
      <c r="A6" s="41"/>
      <c r="B6" s="42" t="s">
        <v>126</v>
      </c>
      <c r="C6" s="43" t="s">
        <v>127</v>
      </c>
      <c r="D6" s="44" t="e">
        <f>D7</f>
        <v>#REF!</v>
      </c>
      <c r="E6" s="44">
        <f>E7</f>
        <v>514.5</v>
      </c>
    </row>
    <row r="7" spans="1:5" ht="19.5" customHeight="1">
      <c r="A7" s="54"/>
      <c r="B7" s="42"/>
      <c r="C7" s="45" t="s">
        <v>128</v>
      </c>
      <c r="D7" s="44" t="e">
        <f>D8+D11+D16+D21</f>
        <v>#REF!</v>
      </c>
      <c r="E7" s="44">
        <f>E8+E11+E16+E21</f>
        <v>514.5</v>
      </c>
    </row>
    <row r="8" spans="1:5" ht="18" customHeight="1">
      <c r="A8" s="54">
        <v>182</v>
      </c>
      <c r="B8" s="46" t="s">
        <v>129</v>
      </c>
      <c r="C8" s="45" t="s">
        <v>130</v>
      </c>
      <c r="D8" s="47">
        <f>D9</f>
        <v>1.6</v>
      </c>
      <c r="E8" s="47">
        <f>E9</f>
        <v>42</v>
      </c>
    </row>
    <row r="9" spans="1:5" ht="18.75" customHeight="1">
      <c r="A9" s="54">
        <v>182</v>
      </c>
      <c r="B9" s="41" t="s">
        <v>131</v>
      </c>
      <c r="C9" s="45" t="s">
        <v>132</v>
      </c>
      <c r="D9" s="47">
        <f>D10</f>
        <v>1.6</v>
      </c>
      <c r="E9" s="47">
        <f>E10</f>
        <v>42</v>
      </c>
    </row>
    <row r="10" spans="1:5" ht="126" customHeight="1">
      <c r="A10" s="54">
        <v>182</v>
      </c>
      <c r="B10" s="41" t="s">
        <v>133</v>
      </c>
      <c r="C10" s="45" t="s">
        <v>134</v>
      </c>
      <c r="D10" s="47">
        <v>1.6</v>
      </c>
      <c r="E10" s="47">
        <v>42</v>
      </c>
    </row>
    <row r="11" spans="1:5" ht="18.75" customHeight="1">
      <c r="A11" s="54">
        <v>182</v>
      </c>
      <c r="B11" s="42" t="s">
        <v>135</v>
      </c>
      <c r="C11" s="43" t="s">
        <v>136</v>
      </c>
      <c r="D11" s="44">
        <f>D12+D14</f>
        <v>1</v>
      </c>
      <c r="E11" s="44">
        <f>E12+E14</f>
        <v>34.5</v>
      </c>
    </row>
    <row r="12" spans="1:5" ht="34.5" customHeight="1">
      <c r="A12" s="54">
        <v>182</v>
      </c>
      <c r="B12" s="48" t="s">
        <v>137</v>
      </c>
      <c r="C12" s="45" t="s">
        <v>138</v>
      </c>
      <c r="D12" s="47">
        <v>0</v>
      </c>
      <c r="E12" s="44">
        <f>E13</f>
        <v>20</v>
      </c>
    </row>
    <row r="13" spans="1:5" ht="37.5" customHeight="1">
      <c r="A13" s="54">
        <v>182</v>
      </c>
      <c r="B13" s="48" t="s">
        <v>139</v>
      </c>
      <c r="C13" s="45" t="s">
        <v>138</v>
      </c>
      <c r="D13" s="47">
        <v>0</v>
      </c>
      <c r="E13" s="47">
        <v>20</v>
      </c>
    </row>
    <row r="14" spans="1:5" ht="18.75" customHeight="1">
      <c r="A14" s="54">
        <v>182</v>
      </c>
      <c r="B14" s="48" t="s">
        <v>140</v>
      </c>
      <c r="C14" s="45" t="s">
        <v>141</v>
      </c>
      <c r="D14" s="44">
        <f>D15</f>
        <v>1</v>
      </c>
      <c r="E14" s="44">
        <f>E15</f>
        <v>14.5</v>
      </c>
    </row>
    <row r="15" spans="1:5" ht="18.75" customHeight="1">
      <c r="A15" s="54">
        <v>182</v>
      </c>
      <c r="B15" s="48" t="s">
        <v>142</v>
      </c>
      <c r="C15" s="45" t="s">
        <v>141</v>
      </c>
      <c r="D15" s="47">
        <v>1</v>
      </c>
      <c r="E15" s="47">
        <v>14.5</v>
      </c>
    </row>
    <row r="16" spans="1:5" ht="18.75" customHeight="1">
      <c r="A16" s="54">
        <v>182</v>
      </c>
      <c r="B16" s="42" t="s">
        <v>143</v>
      </c>
      <c r="C16" s="43" t="s">
        <v>144</v>
      </c>
      <c r="D16" s="44" t="e">
        <f>D17+D18+#REF!</f>
        <v>#REF!</v>
      </c>
      <c r="E16" s="44">
        <f>E17+E18</f>
        <v>431</v>
      </c>
    </row>
    <row r="17" spans="1:5" ht="18.75" customHeight="1">
      <c r="A17" s="54">
        <v>182</v>
      </c>
      <c r="B17" s="48" t="s">
        <v>145</v>
      </c>
      <c r="C17" s="45" t="s">
        <v>146</v>
      </c>
      <c r="D17" s="47">
        <v>0</v>
      </c>
      <c r="E17" s="47">
        <v>111</v>
      </c>
    </row>
    <row r="18" spans="1:5" ht="18.75" customHeight="1">
      <c r="A18" s="54">
        <v>182</v>
      </c>
      <c r="B18" s="48" t="s">
        <v>147</v>
      </c>
      <c r="C18" s="43" t="s">
        <v>313</v>
      </c>
      <c r="D18" s="44">
        <f>D20+D19</f>
        <v>0</v>
      </c>
      <c r="E18" s="44">
        <f>E19+E20</f>
        <v>320</v>
      </c>
    </row>
    <row r="19" spans="1:5" ht="53.25" customHeight="1">
      <c r="A19" s="54">
        <v>182</v>
      </c>
      <c r="B19" s="48" t="s">
        <v>309</v>
      </c>
      <c r="C19" s="45" t="s">
        <v>311</v>
      </c>
      <c r="D19" s="47">
        <v>0</v>
      </c>
      <c r="E19" s="47">
        <v>61</v>
      </c>
    </row>
    <row r="20" spans="1:5" ht="75.75" customHeight="1">
      <c r="A20" s="54">
        <v>182</v>
      </c>
      <c r="B20" s="48" t="s">
        <v>310</v>
      </c>
      <c r="C20" s="45" t="s">
        <v>312</v>
      </c>
      <c r="D20" s="47">
        <v>0</v>
      </c>
      <c r="E20" s="47">
        <v>259</v>
      </c>
    </row>
    <row r="21" spans="1:5" ht="18.75" customHeight="1">
      <c r="A21" s="227" t="s">
        <v>148</v>
      </c>
      <c r="B21" s="42" t="s">
        <v>149</v>
      </c>
      <c r="C21" s="43" t="s">
        <v>150</v>
      </c>
      <c r="D21" s="44">
        <f>D22</f>
        <v>-6</v>
      </c>
      <c r="E21" s="44">
        <f>E22</f>
        <v>7</v>
      </c>
    </row>
    <row r="22" spans="1:5" ht="18.75" customHeight="1">
      <c r="A22" s="77" t="s">
        <v>151</v>
      </c>
      <c r="B22" s="48" t="s">
        <v>152</v>
      </c>
      <c r="C22" s="45" t="s">
        <v>150</v>
      </c>
      <c r="D22" s="47">
        <v>-6</v>
      </c>
      <c r="E22" s="47">
        <v>7</v>
      </c>
    </row>
    <row r="23" spans="1:5" ht="18.75" customHeight="1">
      <c r="A23" s="227" t="s">
        <v>148</v>
      </c>
      <c r="B23" s="42" t="s">
        <v>153</v>
      </c>
      <c r="C23" s="43" t="s">
        <v>154</v>
      </c>
      <c r="D23" s="44">
        <f>D24</f>
        <v>149.2</v>
      </c>
      <c r="E23" s="44">
        <f>E24</f>
        <v>3226.8331399999997</v>
      </c>
    </row>
    <row r="24" spans="1:5" ht="57" customHeight="1">
      <c r="A24" s="40">
        <v>802</v>
      </c>
      <c r="B24" s="42" t="s">
        <v>155</v>
      </c>
      <c r="C24" s="43" t="s">
        <v>156</v>
      </c>
      <c r="D24" s="44">
        <f>D25</f>
        <v>149.2</v>
      </c>
      <c r="E24" s="44">
        <f>E25</f>
        <v>3226.8331399999997</v>
      </c>
    </row>
    <row r="25" spans="1:5" ht="56.25" customHeight="1">
      <c r="A25" s="40">
        <v>802</v>
      </c>
      <c r="B25" s="48" t="s">
        <v>155</v>
      </c>
      <c r="C25" s="45" t="s">
        <v>156</v>
      </c>
      <c r="D25" s="47">
        <f>D26+D28</f>
        <v>149.2</v>
      </c>
      <c r="E25" s="47">
        <f>E26+E28+E30+E31</f>
        <v>3226.8331399999997</v>
      </c>
    </row>
    <row r="26" spans="1:5" ht="39" customHeight="1">
      <c r="A26" s="40">
        <v>802</v>
      </c>
      <c r="B26" s="224" t="s">
        <v>393</v>
      </c>
      <c r="C26" s="45" t="s">
        <v>157</v>
      </c>
      <c r="D26" s="47">
        <f>D27</f>
        <v>145</v>
      </c>
      <c r="E26" s="47">
        <f>E27</f>
        <v>2439.828</v>
      </c>
    </row>
    <row r="27" spans="1:5" ht="36.75" customHeight="1">
      <c r="A27" s="40">
        <v>802</v>
      </c>
      <c r="B27" s="224" t="s">
        <v>393</v>
      </c>
      <c r="C27" s="45" t="s">
        <v>395</v>
      </c>
      <c r="D27" s="47">
        <v>145</v>
      </c>
      <c r="E27" s="47">
        <f>1513.83+925.998</f>
        <v>2439.828</v>
      </c>
    </row>
    <row r="28" spans="1:5" ht="36.75" customHeight="1">
      <c r="A28" s="40">
        <v>802</v>
      </c>
      <c r="B28" s="224" t="s">
        <v>394</v>
      </c>
      <c r="C28" s="45" t="s">
        <v>158</v>
      </c>
      <c r="D28" s="44">
        <f>D29</f>
        <v>4.2</v>
      </c>
      <c r="E28" s="44">
        <f>E29</f>
        <v>133.5</v>
      </c>
    </row>
    <row r="29" spans="1:5" ht="79.5" customHeight="1">
      <c r="A29" s="40">
        <v>802</v>
      </c>
      <c r="B29" s="224" t="s">
        <v>394</v>
      </c>
      <c r="C29" s="45" t="s">
        <v>396</v>
      </c>
      <c r="D29" s="47">
        <v>4.2</v>
      </c>
      <c r="E29" s="47">
        <v>133.5</v>
      </c>
    </row>
    <row r="30" spans="1:5" ht="35.25" customHeight="1">
      <c r="A30" s="40">
        <v>802</v>
      </c>
      <c r="B30" s="224" t="s">
        <v>374</v>
      </c>
      <c r="C30" s="45" t="s">
        <v>375</v>
      </c>
      <c r="D30" s="47">
        <v>145</v>
      </c>
      <c r="E30" s="47">
        <f>525.12+128.38514</f>
        <v>653.50514</v>
      </c>
    </row>
    <row r="31" spans="1:5" ht="0.75" customHeight="1">
      <c r="A31" s="40">
        <v>802</v>
      </c>
      <c r="B31" s="224" t="s">
        <v>379</v>
      </c>
      <c r="C31" s="45" t="s">
        <v>317</v>
      </c>
      <c r="D31" s="47">
        <v>145</v>
      </c>
      <c r="E31" s="47"/>
    </row>
    <row r="32" spans="1:5" ht="19.5" customHeight="1">
      <c r="A32" s="42"/>
      <c r="B32" s="42"/>
      <c r="C32" s="43" t="s">
        <v>160</v>
      </c>
      <c r="D32" s="44" t="e">
        <f>D6+D23-D6</f>
        <v>#REF!</v>
      </c>
      <c r="E32" s="44">
        <f>E6+E24</f>
        <v>3741.3331399999997</v>
      </c>
    </row>
  </sheetData>
  <sheetProtection/>
  <mergeCells count="2">
    <mergeCell ref="A2:E2"/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SheetLayoutView="80" zoomScalePageLayoutView="0" workbookViewId="0" topLeftCell="A24">
      <selection activeCell="E7" sqref="E7:F32"/>
    </sheetView>
  </sheetViews>
  <sheetFormatPr defaultColWidth="9.00390625" defaultRowHeight="12.75"/>
  <cols>
    <col min="1" max="1" width="17.375" style="0" customWidth="1"/>
    <col min="2" max="2" width="36.00390625" style="0" customWidth="1"/>
    <col min="3" max="3" width="53.875" style="0" customWidth="1"/>
    <col min="4" max="4" width="17.75390625" style="0" hidden="1" customWidth="1"/>
    <col min="5" max="5" width="19.25390625" style="0" customWidth="1"/>
    <col min="6" max="6" width="18.125" style="0" customWidth="1"/>
  </cols>
  <sheetData>
    <row r="1" spans="1:6" ht="95.25" customHeight="1">
      <c r="A1" s="39"/>
      <c r="B1" s="81"/>
      <c r="C1" s="266" t="s">
        <v>407</v>
      </c>
      <c r="D1" s="270"/>
      <c r="E1" s="270"/>
      <c r="F1" s="270"/>
    </row>
    <row r="2" spans="1:5" ht="40.5" customHeight="1">
      <c r="A2" s="264" t="s">
        <v>408</v>
      </c>
      <c r="B2" s="265"/>
      <c r="C2" s="265"/>
      <c r="D2" s="265"/>
      <c r="E2" s="265"/>
    </row>
    <row r="3" spans="1:6" ht="18.75" customHeight="1">
      <c r="A3" s="165"/>
      <c r="B3" s="166"/>
      <c r="C3" s="166"/>
      <c r="D3" s="166"/>
      <c r="E3" s="166"/>
      <c r="F3" s="176" t="s">
        <v>113</v>
      </c>
    </row>
    <row r="4" spans="1:6" ht="18.75" customHeight="1">
      <c r="A4" s="170"/>
      <c r="B4" s="172"/>
      <c r="C4" s="174"/>
      <c r="D4" s="268" t="s">
        <v>367</v>
      </c>
      <c r="E4" s="269"/>
      <c r="F4" s="46" t="s">
        <v>409</v>
      </c>
    </row>
    <row r="5" spans="1:6" ht="54.75" customHeight="1">
      <c r="A5" s="171" t="s">
        <v>121</v>
      </c>
      <c r="B5" s="171" t="s">
        <v>122</v>
      </c>
      <c r="C5" s="169" t="s">
        <v>123</v>
      </c>
      <c r="D5" s="167" t="s">
        <v>124</v>
      </c>
      <c r="E5" s="175" t="s">
        <v>125</v>
      </c>
      <c r="F5" s="178" t="s">
        <v>318</v>
      </c>
    </row>
    <row r="6" spans="1:6" ht="18.75">
      <c r="A6" s="168">
        <v>1</v>
      </c>
      <c r="B6" s="168">
        <v>2</v>
      </c>
      <c r="C6" s="173">
        <v>3</v>
      </c>
      <c r="D6" s="49">
        <v>4</v>
      </c>
      <c r="E6" s="49">
        <v>5</v>
      </c>
      <c r="F6" s="177"/>
    </row>
    <row r="7" spans="1:6" ht="34.5" customHeight="1">
      <c r="A7" s="54"/>
      <c r="B7" s="40" t="s">
        <v>126</v>
      </c>
      <c r="C7" s="43" t="s">
        <v>127</v>
      </c>
      <c r="D7" s="44" t="e">
        <f>D8</f>
        <v>#REF!</v>
      </c>
      <c r="E7" s="44">
        <f>E8</f>
        <v>495.1</v>
      </c>
      <c r="F7" s="61">
        <f>F8</f>
        <v>516.7</v>
      </c>
    </row>
    <row r="8" spans="1:6" ht="19.5" customHeight="1">
      <c r="A8" s="54"/>
      <c r="B8" s="40"/>
      <c r="C8" s="45" t="s">
        <v>128</v>
      </c>
      <c r="D8" s="44" t="e">
        <f>D9+D12+D17+D22</f>
        <v>#REF!</v>
      </c>
      <c r="E8" s="44">
        <f>E9+E12+E17+E22</f>
        <v>495.1</v>
      </c>
      <c r="F8" s="44">
        <f>F9+F12+F17+F22</f>
        <v>516.7</v>
      </c>
    </row>
    <row r="9" spans="1:6" ht="18" customHeight="1">
      <c r="A9" s="54">
        <v>182</v>
      </c>
      <c r="B9" s="228" t="s">
        <v>129</v>
      </c>
      <c r="C9" s="45" t="s">
        <v>130</v>
      </c>
      <c r="D9" s="47">
        <f aca="true" t="shared" si="0" ref="D9:F10">D10</f>
        <v>1.6</v>
      </c>
      <c r="E9" s="47">
        <f t="shared" si="0"/>
        <v>43</v>
      </c>
      <c r="F9" s="52">
        <f t="shared" si="0"/>
        <v>44</v>
      </c>
    </row>
    <row r="10" spans="1:6" ht="19.5" customHeight="1">
      <c r="A10" s="54">
        <v>182</v>
      </c>
      <c r="B10" s="54" t="s">
        <v>131</v>
      </c>
      <c r="C10" s="45" t="s">
        <v>132</v>
      </c>
      <c r="D10" s="47">
        <f t="shared" si="0"/>
        <v>1.6</v>
      </c>
      <c r="E10" s="47">
        <f t="shared" si="0"/>
        <v>43</v>
      </c>
      <c r="F10" s="47">
        <f t="shared" si="0"/>
        <v>44</v>
      </c>
    </row>
    <row r="11" spans="1:6" ht="55.5" customHeight="1">
      <c r="A11" s="54">
        <v>182</v>
      </c>
      <c r="B11" s="54" t="s">
        <v>133</v>
      </c>
      <c r="C11" s="45" t="s">
        <v>134</v>
      </c>
      <c r="D11" s="47">
        <v>1.6</v>
      </c>
      <c r="E11" s="47">
        <v>43</v>
      </c>
      <c r="F11" s="52">
        <v>44</v>
      </c>
    </row>
    <row r="12" spans="1:6" ht="18.75" customHeight="1">
      <c r="A12" s="54">
        <v>182</v>
      </c>
      <c r="B12" s="40" t="s">
        <v>135</v>
      </c>
      <c r="C12" s="43" t="s">
        <v>136</v>
      </c>
      <c r="D12" s="44">
        <f>D13+D15</f>
        <v>1</v>
      </c>
      <c r="E12" s="44">
        <f>E13+E15</f>
        <v>15.1</v>
      </c>
      <c r="F12" s="61">
        <f>F13+F15</f>
        <v>15.7</v>
      </c>
    </row>
    <row r="13" spans="1:6" ht="34.5" customHeight="1" hidden="1">
      <c r="A13" s="54">
        <v>182</v>
      </c>
      <c r="B13" s="49" t="s">
        <v>137</v>
      </c>
      <c r="C13" s="45" t="s">
        <v>138</v>
      </c>
      <c r="D13" s="47">
        <v>0</v>
      </c>
      <c r="E13" s="44">
        <f>E14</f>
        <v>0</v>
      </c>
      <c r="F13" s="61">
        <f>F14</f>
        <v>0</v>
      </c>
    </row>
    <row r="14" spans="1:6" ht="34.5" customHeight="1" hidden="1">
      <c r="A14" s="54">
        <v>182</v>
      </c>
      <c r="B14" s="49" t="s">
        <v>139</v>
      </c>
      <c r="C14" s="45" t="s">
        <v>138</v>
      </c>
      <c r="D14" s="47">
        <v>0</v>
      </c>
      <c r="E14" s="47">
        <v>0</v>
      </c>
      <c r="F14" s="52">
        <v>0</v>
      </c>
    </row>
    <row r="15" spans="1:6" ht="22.5" customHeight="1">
      <c r="A15" s="54">
        <v>182</v>
      </c>
      <c r="B15" s="49" t="s">
        <v>140</v>
      </c>
      <c r="C15" s="45" t="s">
        <v>141</v>
      </c>
      <c r="D15" s="44">
        <f>D16</f>
        <v>1</v>
      </c>
      <c r="E15" s="44">
        <f>E16</f>
        <v>15.1</v>
      </c>
      <c r="F15" s="61">
        <f>F16</f>
        <v>15.7</v>
      </c>
    </row>
    <row r="16" spans="1:6" ht="20.25" customHeight="1">
      <c r="A16" s="54">
        <v>182</v>
      </c>
      <c r="B16" s="49" t="s">
        <v>142</v>
      </c>
      <c r="C16" s="45" t="s">
        <v>141</v>
      </c>
      <c r="D16" s="47">
        <v>1</v>
      </c>
      <c r="E16" s="47">
        <v>15.1</v>
      </c>
      <c r="F16" s="52">
        <v>15.7</v>
      </c>
    </row>
    <row r="17" spans="1:6" ht="17.25" customHeight="1">
      <c r="A17" s="54">
        <v>182</v>
      </c>
      <c r="B17" s="40" t="s">
        <v>143</v>
      </c>
      <c r="C17" s="43" t="s">
        <v>144</v>
      </c>
      <c r="D17" s="44" t="e">
        <f>D18+D19+#REF!</f>
        <v>#REF!</v>
      </c>
      <c r="E17" s="44">
        <f>E18+E19</f>
        <v>430</v>
      </c>
      <c r="F17" s="61">
        <f>F19+F18</f>
        <v>450</v>
      </c>
    </row>
    <row r="18" spans="1:6" ht="20.25" customHeight="1">
      <c r="A18" s="54">
        <v>182</v>
      </c>
      <c r="B18" s="49" t="s">
        <v>145</v>
      </c>
      <c r="C18" s="45" t="s">
        <v>146</v>
      </c>
      <c r="D18" s="47">
        <v>0</v>
      </c>
      <c r="E18" s="47">
        <v>100</v>
      </c>
      <c r="F18" s="52">
        <v>110</v>
      </c>
    </row>
    <row r="19" spans="1:6" ht="17.25" customHeight="1">
      <c r="A19" s="54">
        <v>182</v>
      </c>
      <c r="B19" s="49" t="s">
        <v>147</v>
      </c>
      <c r="C19" s="43" t="s">
        <v>313</v>
      </c>
      <c r="D19" s="44">
        <f>D21</f>
        <v>0</v>
      </c>
      <c r="E19" s="44">
        <f>E20+E21</f>
        <v>330</v>
      </c>
      <c r="F19" s="61">
        <f>F20+F21</f>
        <v>340</v>
      </c>
    </row>
    <row r="20" spans="1:6" ht="53.25" customHeight="1">
      <c r="A20" s="54">
        <v>182</v>
      </c>
      <c r="B20" s="49" t="s">
        <v>309</v>
      </c>
      <c r="C20" s="45" t="s">
        <v>311</v>
      </c>
      <c r="D20" s="44">
        <v>0</v>
      </c>
      <c r="E20" s="47">
        <f>5!E19</f>
        <v>61</v>
      </c>
      <c r="F20" s="52">
        <f>E20</f>
        <v>61</v>
      </c>
    </row>
    <row r="21" spans="1:6" ht="34.5" customHeight="1">
      <c r="A21" s="54">
        <v>182</v>
      </c>
      <c r="B21" s="49" t="s">
        <v>310</v>
      </c>
      <c r="C21" s="45" t="s">
        <v>312</v>
      </c>
      <c r="D21" s="47">
        <v>0</v>
      </c>
      <c r="E21" s="47">
        <v>269</v>
      </c>
      <c r="F21" s="52">
        <v>279</v>
      </c>
    </row>
    <row r="22" spans="1:6" ht="19.5" customHeight="1">
      <c r="A22" s="227" t="s">
        <v>148</v>
      </c>
      <c r="B22" s="40" t="s">
        <v>149</v>
      </c>
      <c r="C22" s="43" t="s">
        <v>150</v>
      </c>
      <c r="D22" s="44">
        <f>D23</f>
        <v>-6</v>
      </c>
      <c r="E22" s="44">
        <f>E23</f>
        <v>7</v>
      </c>
      <c r="F22" s="52">
        <f>F23</f>
        <v>7</v>
      </c>
    </row>
    <row r="23" spans="1:6" ht="23.25" customHeight="1">
      <c r="A23" s="227" t="s">
        <v>151</v>
      </c>
      <c r="B23" s="40" t="s">
        <v>152</v>
      </c>
      <c r="C23" s="45" t="s">
        <v>150</v>
      </c>
      <c r="D23" s="47">
        <v>-6</v>
      </c>
      <c r="E23" s="47">
        <f>5!E22</f>
        <v>7</v>
      </c>
      <c r="F23" s="52">
        <f>E23</f>
        <v>7</v>
      </c>
    </row>
    <row r="24" spans="1:6" ht="21.75" customHeight="1">
      <c r="A24" s="227" t="s">
        <v>148</v>
      </c>
      <c r="B24" s="40" t="s">
        <v>153</v>
      </c>
      <c r="C24" s="43" t="s">
        <v>154</v>
      </c>
      <c r="D24" s="44">
        <f aca="true" t="shared" si="1" ref="D24:F25">D25</f>
        <v>4.9</v>
      </c>
      <c r="E24" s="44">
        <f t="shared" si="1"/>
        <v>2610.6</v>
      </c>
      <c r="F24" s="61">
        <f t="shared" si="1"/>
        <v>2612.1</v>
      </c>
    </row>
    <row r="25" spans="1:6" ht="56.25" customHeight="1">
      <c r="A25" s="40">
        <v>802</v>
      </c>
      <c r="B25" s="40" t="s">
        <v>155</v>
      </c>
      <c r="C25" s="43" t="s">
        <v>156</v>
      </c>
      <c r="D25" s="44">
        <f t="shared" si="1"/>
        <v>4.9</v>
      </c>
      <c r="E25" s="44">
        <f t="shared" si="1"/>
        <v>2610.6</v>
      </c>
      <c r="F25" s="61">
        <f t="shared" si="1"/>
        <v>2612.1</v>
      </c>
    </row>
    <row r="26" spans="1:6" ht="52.5" customHeight="1">
      <c r="A26" s="40">
        <v>802</v>
      </c>
      <c r="B26" s="49" t="s">
        <v>155</v>
      </c>
      <c r="C26" s="45" t="s">
        <v>156</v>
      </c>
      <c r="D26" s="44">
        <f>D27+D29</f>
        <v>4.9</v>
      </c>
      <c r="E26" s="44">
        <f>E27+E29+E31</f>
        <v>2610.6</v>
      </c>
      <c r="F26" s="44">
        <f>F27+F29+F31</f>
        <v>2612.1</v>
      </c>
    </row>
    <row r="27" spans="1:6" ht="42.75" customHeight="1">
      <c r="A27" s="40">
        <v>802</v>
      </c>
      <c r="B27" s="224" t="s">
        <v>393</v>
      </c>
      <c r="C27" s="45" t="s">
        <v>157</v>
      </c>
      <c r="D27" s="47">
        <f>D28</f>
        <v>0</v>
      </c>
      <c r="E27" s="47">
        <f>E28</f>
        <v>1951.9</v>
      </c>
      <c r="F27" s="52">
        <f>F28</f>
        <v>1951.9</v>
      </c>
    </row>
    <row r="28" spans="1:6" ht="39" customHeight="1">
      <c r="A28" s="40">
        <v>802</v>
      </c>
      <c r="B28" s="224" t="s">
        <v>393</v>
      </c>
      <c r="C28" s="45" t="s">
        <v>395</v>
      </c>
      <c r="D28" s="47"/>
      <c r="E28" s="47">
        <v>1951.9</v>
      </c>
      <c r="F28" s="52">
        <f>E28</f>
        <v>1951.9</v>
      </c>
    </row>
    <row r="29" spans="1:6" ht="36.75" customHeight="1">
      <c r="A29" s="40">
        <v>802</v>
      </c>
      <c r="B29" s="224" t="s">
        <v>394</v>
      </c>
      <c r="C29" s="45" t="s">
        <v>158</v>
      </c>
      <c r="D29" s="44">
        <f>D30</f>
        <v>4.9</v>
      </c>
      <c r="E29" s="44">
        <f>E30</f>
        <v>133.6</v>
      </c>
      <c r="F29" s="61">
        <f>F30</f>
        <v>135.1</v>
      </c>
    </row>
    <row r="30" spans="1:6" ht="73.5" customHeight="1">
      <c r="A30" s="40">
        <v>802</v>
      </c>
      <c r="B30" s="224" t="s">
        <v>394</v>
      </c>
      <c r="C30" s="45" t="s">
        <v>396</v>
      </c>
      <c r="D30" s="47">
        <v>4.9</v>
      </c>
      <c r="E30" s="47">
        <v>133.6</v>
      </c>
      <c r="F30" s="52">
        <v>135.1</v>
      </c>
    </row>
    <row r="31" spans="1:6" ht="51.75" customHeight="1">
      <c r="A31" s="40">
        <v>802</v>
      </c>
      <c r="B31" s="224" t="s">
        <v>374</v>
      </c>
      <c r="C31" s="45" t="s">
        <v>375</v>
      </c>
      <c r="D31" s="47">
        <v>145</v>
      </c>
      <c r="E31" s="47">
        <f>525.1</f>
        <v>525.1</v>
      </c>
      <c r="F31" s="52">
        <v>525.1</v>
      </c>
    </row>
    <row r="32" spans="1:6" ht="21.75" customHeight="1">
      <c r="A32" s="42"/>
      <c r="B32" s="42"/>
      <c r="C32" s="43" t="s">
        <v>160</v>
      </c>
      <c r="D32" s="44" t="e">
        <f>D8+D26-D7</f>
        <v>#REF!</v>
      </c>
      <c r="E32" s="44">
        <f>E8+E26</f>
        <v>3105.7</v>
      </c>
      <c r="F32" s="44">
        <f>F8+F26</f>
        <v>3128.8</v>
      </c>
    </row>
  </sheetData>
  <sheetProtection/>
  <mergeCells count="3">
    <mergeCell ref="A2:E2"/>
    <mergeCell ref="D4:E4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6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5">
      <selection activeCell="C25" sqref="C25"/>
    </sheetView>
  </sheetViews>
  <sheetFormatPr defaultColWidth="9.00390625" defaultRowHeight="12.75"/>
  <cols>
    <col min="1" max="1" width="89.00390625" style="0" customWidth="1"/>
    <col min="2" max="2" width="13.625" style="0" customWidth="1"/>
    <col min="3" max="3" width="27.375" style="0" customWidth="1"/>
  </cols>
  <sheetData>
    <row r="1" spans="1:3" ht="96.75" customHeight="1">
      <c r="A1" s="243" t="s">
        <v>410</v>
      </c>
      <c r="B1" s="267"/>
      <c r="C1" s="267"/>
    </row>
    <row r="2" spans="1:3" ht="12.75" hidden="1">
      <c r="A2" s="267"/>
      <c r="B2" s="267"/>
      <c r="C2" s="267"/>
    </row>
    <row r="3" spans="1:3" ht="56.25" customHeight="1">
      <c r="A3" s="271" t="s">
        <v>411</v>
      </c>
      <c r="B3" s="271"/>
      <c r="C3" s="271"/>
    </row>
    <row r="4" spans="1:3" ht="18.75">
      <c r="A4" s="72"/>
      <c r="B4" s="89"/>
      <c r="C4" s="73" t="s">
        <v>113</v>
      </c>
    </row>
    <row r="5" spans="1:3" ht="37.5">
      <c r="A5" s="49" t="s">
        <v>161</v>
      </c>
      <c r="B5" s="49" t="s">
        <v>162</v>
      </c>
      <c r="C5" s="49" t="s">
        <v>103</v>
      </c>
    </row>
    <row r="6" spans="1:3" ht="18.75">
      <c r="A6" s="49">
        <v>1</v>
      </c>
      <c r="B6" s="48">
        <v>2</v>
      </c>
      <c r="C6" s="49">
        <v>4</v>
      </c>
    </row>
    <row r="7" spans="1:3" ht="18.75" customHeight="1">
      <c r="A7" s="50" t="s">
        <v>163</v>
      </c>
      <c r="B7" s="51" t="s">
        <v>164</v>
      </c>
      <c r="C7" s="52">
        <f>C8+C9+C11+C10</f>
        <v>2171.84</v>
      </c>
    </row>
    <row r="8" spans="1:6" ht="43.5" customHeight="1">
      <c r="A8" s="50" t="s">
        <v>165</v>
      </c>
      <c r="B8" s="51" t="s">
        <v>166</v>
      </c>
      <c r="C8" s="52">
        <v>482.77</v>
      </c>
      <c r="F8" s="229"/>
    </row>
    <row r="9" spans="1:3" ht="57.75" customHeight="1">
      <c r="A9" s="50" t="s">
        <v>167</v>
      </c>
      <c r="B9" s="51" t="s">
        <v>168</v>
      </c>
      <c r="C9" s="52">
        <v>1557.69</v>
      </c>
    </row>
    <row r="10" spans="1:3" ht="18.75" customHeight="1">
      <c r="A10" s="50" t="s">
        <v>443</v>
      </c>
      <c r="B10" s="51" t="s">
        <v>442</v>
      </c>
      <c r="C10" s="52">
        <v>128.38</v>
      </c>
    </row>
    <row r="11" spans="1:3" ht="18.75" customHeight="1">
      <c r="A11" s="50" t="s">
        <v>169</v>
      </c>
      <c r="B11" s="51" t="s">
        <v>170</v>
      </c>
      <c r="C11" s="52">
        <v>3</v>
      </c>
    </row>
    <row r="12" spans="1:3" ht="21.75" customHeight="1">
      <c r="A12" s="50" t="s">
        <v>171</v>
      </c>
      <c r="B12" s="51" t="s">
        <v>172</v>
      </c>
      <c r="C12" s="52">
        <f>C13</f>
        <v>133.5</v>
      </c>
    </row>
    <row r="13" spans="1:3" ht="26.25" customHeight="1">
      <c r="A13" s="50" t="s">
        <v>173</v>
      </c>
      <c r="B13" s="51" t="s">
        <v>174</v>
      </c>
      <c r="C13" s="52">
        <v>133.5</v>
      </c>
    </row>
    <row r="14" spans="1:3" ht="37.5">
      <c r="A14" s="50" t="s">
        <v>344</v>
      </c>
      <c r="B14" s="51" t="s">
        <v>175</v>
      </c>
      <c r="C14" s="52">
        <f>C15</f>
        <v>4.5</v>
      </c>
    </row>
    <row r="15" spans="1:5" ht="37.5">
      <c r="A15" s="68" t="s">
        <v>266</v>
      </c>
      <c r="B15" s="51" t="s">
        <v>176</v>
      </c>
      <c r="C15" s="52">
        <v>4.5</v>
      </c>
      <c r="E15" s="229"/>
    </row>
    <row r="16" spans="1:5" ht="18.75">
      <c r="A16" s="50" t="s">
        <v>264</v>
      </c>
      <c r="B16" s="51" t="s">
        <v>177</v>
      </c>
      <c r="C16" s="52">
        <f>C17+C18</f>
        <v>3</v>
      </c>
      <c r="E16" s="229"/>
    </row>
    <row r="17" spans="1:3" ht="18.75">
      <c r="A17" s="68" t="s">
        <v>267</v>
      </c>
      <c r="B17" s="51" t="s">
        <v>178</v>
      </c>
      <c r="C17" s="52">
        <v>3</v>
      </c>
    </row>
    <row r="18" spans="1:3" ht="18.75">
      <c r="A18" s="68" t="s">
        <v>380</v>
      </c>
      <c r="B18" s="51" t="s">
        <v>381</v>
      </c>
      <c r="C18" s="52">
        <v>0</v>
      </c>
    </row>
    <row r="19" spans="1:3" ht="26.25" customHeight="1">
      <c r="A19" s="50" t="s">
        <v>180</v>
      </c>
      <c r="B19" s="51" t="s">
        <v>181</v>
      </c>
      <c r="C19" s="52">
        <f>C20+C21</f>
        <v>68.09</v>
      </c>
    </row>
    <row r="20" spans="1:3" ht="20.25" customHeight="1">
      <c r="A20" s="50" t="s">
        <v>182</v>
      </c>
      <c r="B20" s="51" t="s">
        <v>183</v>
      </c>
      <c r="C20" s="52">
        <v>43.4</v>
      </c>
    </row>
    <row r="21" spans="1:3" ht="21" customHeight="1">
      <c r="A21" s="50" t="s">
        <v>184</v>
      </c>
      <c r="B21" s="51" t="s">
        <v>185</v>
      </c>
      <c r="C21" s="52">
        <v>24.69</v>
      </c>
    </row>
    <row r="22" spans="1:3" ht="18.75" customHeight="1">
      <c r="A22" s="50" t="s">
        <v>186</v>
      </c>
      <c r="B22" s="51" t="s">
        <v>187</v>
      </c>
      <c r="C22" s="52">
        <f>C23</f>
        <v>671.76</v>
      </c>
    </row>
    <row r="23" spans="1:3" ht="18.75" customHeight="1">
      <c r="A23" s="50" t="s">
        <v>188</v>
      </c>
      <c r="B23" s="51" t="s">
        <v>189</v>
      </c>
      <c r="C23" s="52">
        <v>671.76</v>
      </c>
    </row>
    <row r="24" spans="1:3" ht="19.5" customHeight="1">
      <c r="A24" s="50" t="s">
        <v>250</v>
      </c>
      <c r="B24" s="51" t="s">
        <v>190</v>
      </c>
      <c r="C24" s="52">
        <f>C25</f>
        <v>688.64</v>
      </c>
    </row>
    <row r="25" spans="1:3" ht="20.25" customHeight="1">
      <c r="A25" s="50" t="s">
        <v>365</v>
      </c>
      <c r="B25" s="51" t="s">
        <v>321</v>
      </c>
      <c r="C25" s="52">
        <v>688.64</v>
      </c>
    </row>
    <row r="26" spans="1:3" ht="18.75" customHeight="1">
      <c r="A26" s="50" t="s">
        <v>192</v>
      </c>
      <c r="B26" s="51" t="s">
        <v>193</v>
      </c>
      <c r="C26" s="52"/>
    </row>
    <row r="27" spans="1:3" ht="18.75" customHeight="1">
      <c r="A27" s="210" t="s">
        <v>194</v>
      </c>
      <c r="B27" s="211"/>
      <c r="C27" s="61">
        <f>C24+C22+C19+C14+C16+C12+C7</f>
        <v>3741.33</v>
      </c>
    </row>
  </sheetData>
  <sheetProtection/>
  <mergeCells count="2">
    <mergeCell ref="A3:C3"/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0">
      <selection activeCell="E23" sqref="E23"/>
    </sheetView>
  </sheetViews>
  <sheetFormatPr defaultColWidth="9.00390625" defaultRowHeight="12.75"/>
  <cols>
    <col min="1" max="1" width="89.00390625" style="0" customWidth="1"/>
    <col min="2" max="2" width="13.375" style="0" customWidth="1"/>
    <col min="3" max="3" width="15.25390625" style="0" hidden="1" customWidth="1"/>
    <col min="4" max="4" width="17.25390625" style="0" customWidth="1"/>
    <col min="5" max="5" width="22.625" style="0" customWidth="1"/>
  </cols>
  <sheetData>
    <row r="1" spans="1:5" ht="91.5" customHeight="1">
      <c r="A1" s="87"/>
      <c r="B1" s="272" t="s">
        <v>412</v>
      </c>
      <c r="C1" s="272"/>
      <c r="D1" s="272"/>
      <c r="E1" s="273"/>
    </row>
    <row r="2" spans="1:5" ht="18.75">
      <c r="A2" s="87"/>
      <c r="B2" s="267"/>
      <c r="C2" s="267"/>
      <c r="D2" s="267"/>
      <c r="E2" s="267"/>
    </row>
    <row r="3" spans="1:4" ht="62.25" customHeight="1">
      <c r="A3" s="271" t="s">
        <v>413</v>
      </c>
      <c r="B3" s="271"/>
      <c r="C3" s="271"/>
      <c r="D3" s="271"/>
    </row>
    <row r="4" spans="1:5" ht="18.75" customHeight="1">
      <c r="A4" s="72"/>
      <c r="B4" s="72"/>
      <c r="C4" s="72"/>
      <c r="D4" s="72"/>
      <c r="E4" s="73" t="s">
        <v>113</v>
      </c>
    </row>
    <row r="5" spans="1:5" ht="21" customHeight="1">
      <c r="A5" s="185"/>
      <c r="B5" s="186"/>
      <c r="C5" s="185"/>
      <c r="D5" s="196" t="s">
        <v>367</v>
      </c>
      <c r="E5" s="54" t="s">
        <v>409</v>
      </c>
    </row>
    <row r="6" spans="1:5" ht="67.5" customHeight="1">
      <c r="A6" s="168" t="s">
        <v>161</v>
      </c>
      <c r="B6" s="168" t="s">
        <v>162</v>
      </c>
      <c r="C6" s="168" t="s">
        <v>124</v>
      </c>
      <c r="D6" s="183" t="s">
        <v>103</v>
      </c>
      <c r="E6" s="183" t="s">
        <v>103</v>
      </c>
    </row>
    <row r="7" spans="1:7" ht="18.75">
      <c r="A7" s="168">
        <v>1</v>
      </c>
      <c r="B7" s="184">
        <v>2</v>
      </c>
      <c r="C7" s="168">
        <v>3</v>
      </c>
      <c r="D7" s="49">
        <v>4</v>
      </c>
      <c r="E7" s="41">
        <v>5</v>
      </c>
      <c r="G7" s="197"/>
    </row>
    <row r="8" spans="1:7" ht="19.5" customHeight="1">
      <c r="A8" s="50" t="s">
        <v>163</v>
      </c>
      <c r="B8" s="51" t="s">
        <v>164</v>
      </c>
      <c r="C8" s="52">
        <f>C9+C10+C11</f>
        <v>49.9</v>
      </c>
      <c r="D8" s="232">
        <f>D9+D10+D11</f>
        <v>1635.67</v>
      </c>
      <c r="E8" s="232">
        <f>E9+E10+E11</f>
        <v>1594.97</v>
      </c>
      <c r="G8" s="198"/>
    </row>
    <row r="9" spans="1:7" ht="18.75" customHeight="1">
      <c r="A9" s="50" t="s">
        <v>165</v>
      </c>
      <c r="B9" s="51" t="s">
        <v>166</v>
      </c>
      <c r="C9" s="52">
        <v>29.5</v>
      </c>
      <c r="D9" s="232">
        <v>482.77</v>
      </c>
      <c r="E9" s="232">
        <v>482.77</v>
      </c>
      <c r="G9" s="199"/>
    </row>
    <row r="10" spans="1:7" ht="58.5" customHeight="1">
      <c r="A10" s="50" t="s">
        <v>167</v>
      </c>
      <c r="B10" s="51" t="s">
        <v>168</v>
      </c>
      <c r="C10" s="52">
        <v>20.4</v>
      </c>
      <c r="D10" s="233">
        <v>1149.9</v>
      </c>
      <c r="E10" s="233">
        <v>1109.2</v>
      </c>
      <c r="G10" s="199"/>
    </row>
    <row r="11" spans="1:7" ht="18" customHeight="1">
      <c r="A11" s="50" t="s">
        <v>169</v>
      </c>
      <c r="B11" s="51" t="s">
        <v>170</v>
      </c>
      <c r="C11" s="55">
        <v>0</v>
      </c>
      <c r="D11" s="232">
        <v>3</v>
      </c>
      <c r="E11" s="232">
        <f>D11</f>
        <v>3</v>
      </c>
      <c r="G11" s="198"/>
    </row>
    <row r="12" spans="1:7" ht="20.25" customHeight="1">
      <c r="A12" s="50" t="s">
        <v>171</v>
      </c>
      <c r="B12" s="51" t="s">
        <v>172</v>
      </c>
      <c r="C12" s="52">
        <f>C13</f>
        <v>4.9</v>
      </c>
      <c r="D12" s="232">
        <f>D13</f>
        <v>133.6</v>
      </c>
      <c r="E12" s="232">
        <f>E13</f>
        <v>135.1</v>
      </c>
      <c r="G12" s="198"/>
    </row>
    <row r="13" spans="1:7" ht="24.75" customHeight="1">
      <c r="A13" s="50" t="s">
        <v>173</v>
      </c>
      <c r="B13" s="51" t="s">
        <v>174</v>
      </c>
      <c r="C13" s="55">
        <v>4.9</v>
      </c>
      <c r="D13" s="232">
        <v>133.6</v>
      </c>
      <c r="E13" s="232">
        <v>135.1</v>
      </c>
      <c r="G13" s="199"/>
    </row>
    <row r="14" spans="1:7" ht="43.5" customHeight="1">
      <c r="A14" s="50" t="s">
        <v>344</v>
      </c>
      <c r="B14" s="51" t="s">
        <v>175</v>
      </c>
      <c r="C14" s="55">
        <f>C15</f>
        <v>0</v>
      </c>
      <c r="D14" s="232">
        <f>D15</f>
        <v>0</v>
      </c>
      <c r="E14" s="232">
        <f>E15</f>
        <v>0</v>
      </c>
      <c r="G14" s="199"/>
    </row>
    <row r="15" spans="1:7" ht="41.25" customHeight="1">
      <c r="A15" s="68" t="s">
        <v>266</v>
      </c>
      <c r="B15" s="51" t="s">
        <v>176</v>
      </c>
      <c r="C15" s="55">
        <v>0</v>
      </c>
      <c r="D15" s="232">
        <v>0</v>
      </c>
      <c r="E15" s="232">
        <f>D15</f>
        <v>0</v>
      </c>
      <c r="G15" s="199"/>
    </row>
    <row r="16" spans="1:7" ht="24" customHeight="1">
      <c r="A16" s="50" t="s">
        <v>264</v>
      </c>
      <c r="B16" s="51" t="s">
        <v>177</v>
      </c>
      <c r="C16" s="55">
        <f>C17</f>
        <v>0</v>
      </c>
      <c r="D16" s="232">
        <f>D17</f>
        <v>0</v>
      </c>
      <c r="E16" s="232">
        <f>E17</f>
        <v>0</v>
      </c>
      <c r="G16" s="199"/>
    </row>
    <row r="17" spans="1:7" ht="18" customHeight="1">
      <c r="A17" s="68" t="s">
        <v>267</v>
      </c>
      <c r="B17" s="51" t="s">
        <v>178</v>
      </c>
      <c r="C17" s="55">
        <v>0</v>
      </c>
      <c r="D17" s="232">
        <v>0</v>
      </c>
      <c r="E17" s="232">
        <f>D17</f>
        <v>0</v>
      </c>
      <c r="G17" s="199"/>
    </row>
    <row r="18" spans="1:7" ht="20.25" customHeight="1">
      <c r="A18" s="50" t="s">
        <v>180</v>
      </c>
      <c r="B18" s="51" t="s">
        <v>181</v>
      </c>
      <c r="C18" s="52">
        <f>C19+C20</f>
        <v>-58.8</v>
      </c>
      <c r="D18" s="232">
        <f>D19+D20</f>
        <v>0</v>
      </c>
      <c r="E18" s="232">
        <f>E19+E20</f>
        <v>0</v>
      </c>
      <c r="G18" s="199"/>
    </row>
    <row r="19" spans="1:7" ht="19.5" customHeight="1">
      <c r="A19" s="50" t="s">
        <v>182</v>
      </c>
      <c r="B19" s="51" t="s">
        <v>183</v>
      </c>
      <c r="C19" s="52">
        <v>0</v>
      </c>
      <c r="D19" s="232">
        <v>0</v>
      </c>
      <c r="E19" s="232">
        <v>0</v>
      </c>
      <c r="G19" s="198"/>
    </row>
    <row r="20" spans="1:7" ht="18" customHeight="1">
      <c r="A20" s="50" t="s">
        <v>184</v>
      </c>
      <c r="B20" s="51" t="s">
        <v>185</v>
      </c>
      <c r="C20" s="55">
        <v>-58.8</v>
      </c>
      <c r="D20" s="232">
        <v>0</v>
      </c>
      <c r="E20" s="232">
        <v>0</v>
      </c>
      <c r="G20" s="198"/>
    </row>
    <row r="21" spans="1:7" ht="18.75" customHeight="1">
      <c r="A21" s="50" t="s">
        <v>186</v>
      </c>
      <c r="B21" s="51" t="s">
        <v>187</v>
      </c>
      <c r="C21" s="41">
        <f>C22</f>
        <v>-22</v>
      </c>
      <c r="D21" s="232">
        <f>D22</f>
        <v>397.99</v>
      </c>
      <c r="E21" s="232">
        <f>E22</f>
        <v>397.99</v>
      </c>
      <c r="G21" s="198"/>
    </row>
    <row r="22" spans="1:7" ht="18.75" customHeight="1">
      <c r="A22" s="50" t="s">
        <v>188</v>
      </c>
      <c r="B22" s="51" t="s">
        <v>189</v>
      </c>
      <c r="C22" s="54">
        <v>-22</v>
      </c>
      <c r="D22" s="232">
        <v>397.99</v>
      </c>
      <c r="E22" s="232">
        <v>397.99</v>
      </c>
      <c r="G22" s="199"/>
    </row>
    <row r="23" spans="1:8" ht="19.5" customHeight="1">
      <c r="A23" s="50" t="s">
        <v>250</v>
      </c>
      <c r="B23" s="51" t="s">
        <v>190</v>
      </c>
      <c r="C23" s="52">
        <f>C24</f>
        <v>88.7</v>
      </c>
      <c r="D23" s="232">
        <f>D24</f>
        <v>877.2</v>
      </c>
      <c r="E23" s="232">
        <f>E24</f>
        <v>877.3</v>
      </c>
      <c r="G23" s="199"/>
      <c r="H23" s="195"/>
    </row>
    <row r="24" spans="1:7" ht="21" customHeight="1">
      <c r="A24" s="50" t="s">
        <v>365</v>
      </c>
      <c r="B24" s="51" t="s">
        <v>321</v>
      </c>
      <c r="C24" s="55">
        <v>88.7</v>
      </c>
      <c r="D24" s="232">
        <f>864.1+13.1</f>
        <v>877.2</v>
      </c>
      <c r="E24" s="232">
        <f>851+26.3</f>
        <v>877.3</v>
      </c>
      <c r="G24" s="199"/>
    </row>
    <row r="25" spans="1:7" ht="18.75" customHeight="1">
      <c r="A25" s="50" t="s">
        <v>192</v>
      </c>
      <c r="B25" s="51" t="s">
        <v>193</v>
      </c>
      <c r="C25" s="55">
        <v>-57.8</v>
      </c>
      <c r="D25" s="232">
        <v>61.2</v>
      </c>
      <c r="E25" s="232">
        <v>123.4</v>
      </c>
      <c r="G25" s="199"/>
    </row>
    <row r="26" spans="1:7" ht="18" customHeight="1">
      <c r="A26" s="210" t="s">
        <v>194</v>
      </c>
      <c r="B26" s="211"/>
      <c r="C26" s="212">
        <f>C8+C12+C14+C16+C18+C21+C23+C25</f>
        <v>4.900000000000006</v>
      </c>
      <c r="D26" s="234">
        <f>D8+D12+D21+D23+D25</f>
        <v>3105.66</v>
      </c>
      <c r="E26" s="234">
        <f>E23+E21+E18+E14+E16+E12+E8+E25</f>
        <v>3128.7599999999998</v>
      </c>
      <c r="G26" s="198"/>
    </row>
  </sheetData>
  <sheetProtection/>
  <mergeCells count="2">
    <mergeCell ref="A3:D3"/>
    <mergeCell ref="B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5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91" zoomScaleSheetLayoutView="91" zoomScalePageLayoutView="0" workbookViewId="0" topLeftCell="A81">
      <selection activeCell="E83" sqref="E83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8.75390625" style="0" customWidth="1"/>
    <col min="4" max="4" width="9.25390625" style="0" customWidth="1"/>
    <col min="5" max="5" width="20.625" style="0" customWidth="1"/>
    <col min="6" max="6" width="9.625" style="0" customWidth="1"/>
    <col min="7" max="7" width="14.625" style="0" hidden="1" customWidth="1"/>
    <col min="8" max="8" width="25.125" style="0" customWidth="1"/>
  </cols>
  <sheetData>
    <row r="1" spans="1:9" ht="105" customHeight="1">
      <c r="A1" s="90"/>
      <c r="B1" s="243" t="s">
        <v>414</v>
      </c>
      <c r="C1" s="267"/>
      <c r="D1" s="267"/>
      <c r="E1" s="267"/>
      <c r="F1" s="267"/>
      <c r="G1" s="267"/>
      <c r="H1" s="267"/>
      <c r="I1" s="93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3.25" customHeight="1">
      <c r="A3" s="271" t="s">
        <v>415</v>
      </c>
      <c r="B3" s="271"/>
      <c r="C3" s="271"/>
      <c r="D3" s="271"/>
      <c r="E3" s="271"/>
      <c r="F3" s="271"/>
      <c r="G3" s="271"/>
      <c r="H3" s="265"/>
      <c r="I3" s="39"/>
    </row>
    <row r="4" spans="1:9" ht="18.75">
      <c r="A4" s="95"/>
      <c r="B4" s="95"/>
      <c r="C4" s="95"/>
      <c r="D4" s="95"/>
      <c r="E4" s="96"/>
      <c r="F4" s="97"/>
      <c r="G4" s="97"/>
      <c r="H4" s="97" t="s">
        <v>254</v>
      </c>
      <c r="I4" s="179"/>
    </row>
    <row r="5" spans="1:9" ht="56.25">
      <c r="A5" s="79" t="s">
        <v>195</v>
      </c>
      <c r="B5" s="79" t="s">
        <v>196</v>
      </c>
      <c r="C5" s="98" t="s">
        <v>197</v>
      </c>
      <c r="D5" s="98" t="s">
        <v>198</v>
      </c>
      <c r="E5" s="98" t="s">
        <v>199</v>
      </c>
      <c r="F5" s="98" t="s">
        <v>200</v>
      </c>
      <c r="G5" s="100" t="s">
        <v>124</v>
      </c>
      <c r="H5" s="79" t="s">
        <v>320</v>
      </c>
      <c r="I5" s="99"/>
    </row>
    <row r="6" spans="1:9" ht="18.75">
      <c r="A6" s="60">
        <v>1</v>
      </c>
      <c r="B6" s="79">
        <v>2</v>
      </c>
      <c r="C6" s="100" t="s">
        <v>201</v>
      </c>
      <c r="D6" s="100" t="s">
        <v>202</v>
      </c>
      <c r="E6" s="100" t="s">
        <v>203</v>
      </c>
      <c r="F6" s="100" t="s">
        <v>204</v>
      </c>
      <c r="G6" s="79">
        <v>6</v>
      </c>
      <c r="H6" s="79">
        <v>7</v>
      </c>
      <c r="I6" s="35"/>
    </row>
    <row r="7" spans="1:9" ht="19.5" customHeight="1">
      <c r="A7" s="13" t="s">
        <v>205</v>
      </c>
      <c r="B7" s="101" t="s">
        <v>206</v>
      </c>
      <c r="C7" s="102" t="s">
        <v>207</v>
      </c>
      <c r="D7" s="102"/>
      <c r="E7" s="102"/>
      <c r="F7" s="102"/>
      <c r="G7" s="61" t="e">
        <f>G8+G14+G25</f>
        <v>#REF!</v>
      </c>
      <c r="H7" s="61">
        <f>H8+H14+H25+H23</f>
        <v>2171.838</v>
      </c>
      <c r="I7" s="103"/>
    </row>
    <row r="8" spans="1:9" ht="80.25" customHeight="1">
      <c r="A8" s="187" t="s">
        <v>208</v>
      </c>
      <c r="B8" s="104" t="s">
        <v>165</v>
      </c>
      <c r="C8" s="111" t="s">
        <v>207</v>
      </c>
      <c r="D8" s="111" t="s">
        <v>209</v>
      </c>
      <c r="E8" s="102"/>
      <c r="F8" s="102"/>
      <c r="G8" s="213" t="e">
        <f>G10</f>
        <v>#REF!</v>
      </c>
      <c r="H8" s="105">
        <f>H10</f>
        <v>482.766</v>
      </c>
      <c r="I8" s="107"/>
    </row>
    <row r="9" spans="1:9" ht="99" customHeight="1">
      <c r="A9" s="187"/>
      <c r="B9" s="220" t="s">
        <v>346</v>
      </c>
      <c r="C9" s="111" t="s">
        <v>207</v>
      </c>
      <c r="D9" s="111" t="s">
        <v>209</v>
      </c>
      <c r="E9" s="113" t="s">
        <v>286</v>
      </c>
      <c r="F9" s="102"/>
      <c r="G9" s="213"/>
      <c r="H9" s="105">
        <f>H10</f>
        <v>482.766</v>
      </c>
      <c r="I9" s="107"/>
    </row>
    <row r="10" spans="1:9" ht="41.25" customHeight="1">
      <c r="A10" s="60"/>
      <c r="B10" s="106" t="s">
        <v>345</v>
      </c>
      <c r="C10" s="110" t="s">
        <v>207</v>
      </c>
      <c r="D10" s="110" t="s">
        <v>209</v>
      </c>
      <c r="E10" s="98" t="s">
        <v>286</v>
      </c>
      <c r="F10" s="100"/>
      <c r="G10" s="214" t="e">
        <f>#REF!</f>
        <v>#REF!</v>
      </c>
      <c r="H10" s="235">
        <f>H11+H12</f>
        <v>482.766</v>
      </c>
      <c r="I10" s="107"/>
    </row>
    <row r="11" spans="1:9" ht="36" customHeight="1">
      <c r="A11" s="60"/>
      <c r="B11" s="108" t="s">
        <v>268</v>
      </c>
      <c r="C11" s="110" t="s">
        <v>207</v>
      </c>
      <c r="D11" s="110" t="s">
        <v>209</v>
      </c>
      <c r="E11" s="98" t="s">
        <v>307</v>
      </c>
      <c r="F11" s="98" t="s">
        <v>211</v>
      </c>
      <c r="G11" s="110">
        <v>22.7</v>
      </c>
      <c r="H11" s="117">
        <v>370.788</v>
      </c>
      <c r="I11" s="107"/>
    </row>
    <row r="12" spans="1:9" ht="102" customHeight="1">
      <c r="A12" s="60"/>
      <c r="B12" s="112" t="s">
        <v>269</v>
      </c>
      <c r="C12" s="110" t="s">
        <v>207</v>
      </c>
      <c r="D12" s="110" t="s">
        <v>209</v>
      </c>
      <c r="E12" s="98" t="s">
        <v>307</v>
      </c>
      <c r="F12" s="98" t="s">
        <v>270</v>
      </c>
      <c r="G12" s="110">
        <v>6.8</v>
      </c>
      <c r="H12" s="117">
        <v>111.978</v>
      </c>
      <c r="I12" s="107"/>
    </row>
    <row r="13" spans="1:9" ht="102" customHeight="1">
      <c r="A13" s="13" t="s">
        <v>212</v>
      </c>
      <c r="B13" s="222" t="s">
        <v>360</v>
      </c>
      <c r="C13" s="113" t="s">
        <v>207</v>
      </c>
      <c r="D13" s="113" t="s">
        <v>213</v>
      </c>
      <c r="E13" s="113" t="s">
        <v>433</v>
      </c>
      <c r="F13" s="98"/>
      <c r="G13" s="110"/>
      <c r="H13" s="117">
        <f>H14</f>
        <v>1557.692</v>
      </c>
      <c r="I13" s="107"/>
    </row>
    <row r="14" spans="1:9" ht="97.5" customHeight="1">
      <c r="A14" s="13"/>
      <c r="B14" s="220" t="s">
        <v>346</v>
      </c>
      <c r="C14" s="113" t="s">
        <v>207</v>
      </c>
      <c r="D14" s="113" t="s">
        <v>213</v>
      </c>
      <c r="E14" s="113" t="s">
        <v>433</v>
      </c>
      <c r="F14" s="113"/>
      <c r="G14" s="115" t="e">
        <f>#REF!</f>
        <v>#REF!</v>
      </c>
      <c r="H14" s="115">
        <f>H15</f>
        <v>1557.692</v>
      </c>
      <c r="I14" s="107"/>
    </row>
    <row r="15" spans="1:9" ht="59.25" customHeight="1">
      <c r="A15" s="60"/>
      <c r="B15" s="106" t="s">
        <v>214</v>
      </c>
      <c r="C15" s="98" t="s">
        <v>207</v>
      </c>
      <c r="D15" s="98" t="s">
        <v>213</v>
      </c>
      <c r="E15" s="98"/>
      <c r="F15" s="98"/>
      <c r="G15" s="117" t="e">
        <f>G16+G21+#REF!</f>
        <v>#REF!</v>
      </c>
      <c r="H15" s="117">
        <f>H16+H21</f>
        <v>1557.692</v>
      </c>
      <c r="I15" s="107"/>
    </row>
    <row r="16" spans="1:9" ht="55.5" customHeight="1">
      <c r="A16" s="60"/>
      <c r="B16" s="108" t="s">
        <v>210</v>
      </c>
      <c r="C16" s="98" t="s">
        <v>207</v>
      </c>
      <c r="D16" s="98" t="s">
        <v>213</v>
      </c>
      <c r="E16" s="98"/>
      <c r="F16" s="98" t="s">
        <v>18</v>
      </c>
      <c r="G16" s="117">
        <f>G17+G18</f>
        <v>87</v>
      </c>
      <c r="H16" s="117">
        <f>H17+H18+H19+H20</f>
        <v>1494.492</v>
      </c>
      <c r="I16" s="107"/>
    </row>
    <row r="17" spans="1:9" ht="37.5" customHeight="1">
      <c r="A17" s="60"/>
      <c r="B17" s="112" t="s">
        <v>268</v>
      </c>
      <c r="C17" s="98" t="s">
        <v>207</v>
      </c>
      <c r="D17" s="98" t="s">
        <v>213</v>
      </c>
      <c r="E17" s="98" t="s">
        <v>434</v>
      </c>
      <c r="F17" s="98" t="s">
        <v>211</v>
      </c>
      <c r="G17" s="117">
        <v>66.8</v>
      </c>
      <c r="H17" s="117">
        <v>926.938</v>
      </c>
      <c r="I17" s="107"/>
    </row>
    <row r="18" spans="1:9" ht="96.75" customHeight="1">
      <c r="A18" s="60"/>
      <c r="B18" s="112" t="s">
        <v>269</v>
      </c>
      <c r="C18" s="98" t="s">
        <v>207</v>
      </c>
      <c r="D18" s="98" t="s">
        <v>213</v>
      </c>
      <c r="E18" s="98" t="s">
        <v>434</v>
      </c>
      <c r="F18" s="98" t="s">
        <v>270</v>
      </c>
      <c r="G18" s="117">
        <v>20.2</v>
      </c>
      <c r="H18" s="117">
        <v>251.071</v>
      </c>
      <c r="I18" s="107"/>
    </row>
    <row r="19" spans="1:9" ht="36.75" customHeight="1">
      <c r="A19" s="60"/>
      <c r="B19" s="112" t="s">
        <v>268</v>
      </c>
      <c r="C19" s="98" t="s">
        <v>207</v>
      </c>
      <c r="D19" s="98" t="s">
        <v>213</v>
      </c>
      <c r="E19" s="98" t="s">
        <v>437</v>
      </c>
      <c r="F19" s="98" t="s">
        <v>211</v>
      </c>
      <c r="G19" s="117">
        <v>66.8</v>
      </c>
      <c r="H19" s="117">
        <v>220.905</v>
      </c>
      <c r="I19" s="107"/>
    </row>
    <row r="20" spans="1:9" ht="96.75" customHeight="1">
      <c r="A20" s="60"/>
      <c r="B20" s="112" t="s">
        <v>269</v>
      </c>
      <c r="C20" s="98" t="s">
        <v>207</v>
      </c>
      <c r="D20" s="98" t="s">
        <v>213</v>
      </c>
      <c r="E20" s="98" t="s">
        <v>437</v>
      </c>
      <c r="F20" s="98" t="s">
        <v>270</v>
      </c>
      <c r="G20" s="117">
        <v>20.2</v>
      </c>
      <c r="H20" s="117">
        <v>95.578</v>
      </c>
      <c r="I20" s="107"/>
    </row>
    <row r="21" spans="1:9" ht="59.25" customHeight="1">
      <c r="A21" s="60"/>
      <c r="B21" s="218" t="s">
        <v>288</v>
      </c>
      <c r="C21" s="98" t="s">
        <v>207</v>
      </c>
      <c r="D21" s="98" t="s">
        <v>213</v>
      </c>
      <c r="E21" s="98" t="s">
        <v>435</v>
      </c>
      <c r="F21" s="98"/>
      <c r="G21" s="117" t="e">
        <f>#REF!+#REF!</f>
        <v>#REF!</v>
      </c>
      <c r="H21" s="117">
        <f>H22</f>
        <v>63.2</v>
      </c>
      <c r="I21" s="107"/>
    </row>
    <row r="22" spans="1:9" ht="59.25" customHeight="1">
      <c r="A22" s="60"/>
      <c r="B22" s="218" t="s">
        <v>369</v>
      </c>
      <c r="C22" s="98" t="s">
        <v>207</v>
      </c>
      <c r="D22" s="98" t="s">
        <v>213</v>
      </c>
      <c r="E22" s="98" t="s">
        <v>435</v>
      </c>
      <c r="F22" s="98" t="s">
        <v>370</v>
      </c>
      <c r="G22" s="117"/>
      <c r="H22" s="117">
        <f>19.1+44.1</f>
        <v>63.2</v>
      </c>
      <c r="I22" s="107"/>
    </row>
    <row r="23" spans="1:9" ht="40.5" customHeight="1">
      <c r="A23" s="13" t="s">
        <v>341</v>
      </c>
      <c r="B23" s="231" t="s">
        <v>443</v>
      </c>
      <c r="C23" s="113" t="s">
        <v>207</v>
      </c>
      <c r="D23" s="113" t="s">
        <v>445</v>
      </c>
      <c r="E23" s="113" t="s">
        <v>448</v>
      </c>
      <c r="F23" s="113"/>
      <c r="G23" s="115"/>
      <c r="H23" s="115">
        <f>H24</f>
        <v>128.38</v>
      </c>
      <c r="I23" s="107"/>
    </row>
    <row r="24" spans="1:9" ht="24.75" customHeight="1">
      <c r="A24" s="60"/>
      <c r="B24" s="218" t="s">
        <v>447</v>
      </c>
      <c r="C24" s="98" t="s">
        <v>207</v>
      </c>
      <c r="D24" s="98" t="s">
        <v>445</v>
      </c>
      <c r="E24" s="98" t="s">
        <v>448</v>
      </c>
      <c r="F24" s="98" t="s">
        <v>446</v>
      </c>
      <c r="G24" s="117"/>
      <c r="H24" s="117">
        <v>128.38</v>
      </c>
      <c r="I24" s="107"/>
    </row>
    <row r="25" spans="1:9" ht="19.5" customHeight="1">
      <c r="A25" s="13" t="s">
        <v>444</v>
      </c>
      <c r="B25" s="121" t="s">
        <v>169</v>
      </c>
      <c r="C25" s="113" t="s">
        <v>207</v>
      </c>
      <c r="D25" s="113"/>
      <c r="E25" s="113"/>
      <c r="F25" s="113"/>
      <c r="G25" s="111">
        <f>G26</f>
        <v>0</v>
      </c>
      <c r="H25" s="115">
        <f>H26</f>
        <v>3</v>
      </c>
      <c r="I25" s="107"/>
    </row>
    <row r="26" spans="1:9" ht="19.5" customHeight="1">
      <c r="A26" s="60"/>
      <c r="B26" s="122" t="s">
        <v>227</v>
      </c>
      <c r="C26" s="98" t="s">
        <v>207</v>
      </c>
      <c r="D26" s="98" t="s">
        <v>226</v>
      </c>
      <c r="E26" s="98" t="s">
        <v>289</v>
      </c>
      <c r="F26" s="98"/>
      <c r="G26" s="110">
        <f>G27</f>
        <v>0</v>
      </c>
      <c r="H26" s="117">
        <f>H27</f>
        <v>3</v>
      </c>
      <c r="I26" s="107"/>
    </row>
    <row r="27" spans="1:9" ht="19.5" customHeight="1">
      <c r="A27" s="60"/>
      <c r="B27" s="122" t="s">
        <v>228</v>
      </c>
      <c r="C27" s="98" t="s">
        <v>207</v>
      </c>
      <c r="D27" s="98" t="s">
        <v>226</v>
      </c>
      <c r="E27" s="98" t="s">
        <v>289</v>
      </c>
      <c r="F27" s="98" t="s">
        <v>229</v>
      </c>
      <c r="G27" s="110">
        <v>0</v>
      </c>
      <c r="H27" s="117">
        <v>3</v>
      </c>
      <c r="I27" s="107"/>
    </row>
    <row r="28" spans="1:9" ht="21.75" customHeight="1">
      <c r="A28" s="124" t="s">
        <v>230</v>
      </c>
      <c r="B28" s="121" t="s">
        <v>231</v>
      </c>
      <c r="C28" s="113" t="s">
        <v>209</v>
      </c>
      <c r="D28" s="113"/>
      <c r="E28" s="113"/>
      <c r="F28" s="113"/>
      <c r="G28" s="115">
        <f>G29</f>
        <v>4.2</v>
      </c>
      <c r="H28" s="115">
        <f>H29</f>
        <v>133.5</v>
      </c>
      <c r="I28" s="123"/>
    </row>
    <row r="29" spans="1:9" ht="35.25" customHeight="1">
      <c r="A29" s="124" t="s">
        <v>232</v>
      </c>
      <c r="B29" s="119" t="s">
        <v>173</v>
      </c>
      <c r="C29" s="113" t="s">
        <v>209</v>
      </c>
      <c r="D29" s="113" t="s">
        <v>233</v>
      </c>
      <c r="E29" s="113"/>
      <c r="F29" s="113"/>
      <c r="G29" s="117">
        <f>G30+G35</f>
        <v>4.2</v>
      </c>
      <c r="H29" s="117">
        <f>H30+H35</f>
        <v>133.5</v>
      </c>
      <c r="I29" s="123"/>
    </row>
    <row r="30" spans="1:9" ht="99.75" customHeight="1">
      <c r="A30" s="67"/>
      <c r="B30" s="122" t="s">
        <v>234</v>
      </c>
      <c r="C30" s="98" t="s">
        <v>209</v>
      </c>
      <c r="D30" s="98" t="s">
        <v>233</v>
      </c>
      <c r="E30" s="98" t="s">
        <v>347</v>
      </c>
      <c r="F30" s="98"/>
      <c r="G30" s="117">
        <f>G33+G34</f>
        <v>4.2</v>
      </c>
      <c r="H30" s="117">
        <f>H33+H34</f>
        <v>131.3</v>
      </c>
      <c r="I30" s="123"/>
    </row>
    <row r="31" spans="1:9" ht="53.25" customHeight="1">
      <c r="A31" s="67"/>
      <c r="B31" s="108" t="s">
        <v>210</v>
      </c>
      <c r="C31" s="98" t="s">
        <v>209</v>
      </c>
      <c r="D31" s="98" t="s">
        <v>233</v>
      </c>
      <c r="E31" s="98" t="s">
        <v>347</v>
      </c>
      <c r="F31" s="98"/>
      <c r="G31" s="117">
        <f>G33+G34</f>
        <v>4.2</v>
      </c>
      <c r="H31" s="117">
        <f>H32</f>
        <v>131.3</v>
      </c>
      <c r="I31" s="123"/>
    </row>
    <row r="32" spans="1:9" ht="93.75" customHeight="1">
      <c r="A32" s="67"/>
      <c r="B32" s="108" t="s">
        <v>284</v>
      </c>
      <c r="C32" s="98" t="s">
        <v>209</v>
      </c>
      <c r="D32" s="98" t="s">
        <v>233</v>
      </c>
      <c r="E32" s="98" t="s">
        <v>347</v>
      </c>
      <c r="F32" s="98" t="s">
        <v>18</v>
      </c>
      <c r="G32" s="117">
        <f>G33+G34</f>
        <v>4.2</v>
      </c>
      <c r="H32" s="117">
        <f>H33+H34</f>
        <v>131.3</v>
      </c>
      <c r="I32" s="123"/>
    </row>
    <row r="33" spans="1:9" ht="39.75" customHeight="1">
      <c r="A33" s="67"/>
      <c r="B33" s="112" t="s">
        <v>268</v>
      </c>
      <c r="C33" s="98" t="s">
        <v>209</v>
      </c>
      <c r="D33" s="98" t="s">
        <v>233</v>
      </c>
      <c r="E33" s="98" t="s">
        <v>347</v>
      </c>
      <c r="F33" s="98" t="s">
        <v>211</v>
      </c>
      <c r="G33" s="117">
        <v>3.2</v>
      </c>
      <c r="H33" s="117">
        <v>100.845</v>
      </c>
      <c r="I33" s="123"/>
    </row>
    <row r="34" spans="1:9" ht="58.5" customHeight="1">
      <c r="A34" s="67"/>
      <c r="B34" s="112" t="s">
        <v>269</v>
      </c>
      <c r="C34" s="98" t="s">
        <v>209</v>
      </c>
      <c r="D34" s="98" t="s">
        <v>233</v>
      </c>
      <c r="E34" s="98" t="s">
        <v>347</v>
      </c>
      <c r="F34" s="98" t="s">
        <v>270</v>
      </c>
      <c r="G34" s="117">
        <v>1</v>
      </c>
      <c r="H34" s="117">
        <v>30.455</v>
      </c>
      <c r="I34" s="123"/>
    </row>
    <row r="35" spans="1:9" ht="54.75" customHeight="1">
      <c r="A35" s="67"/>
      <c r="B35" s="86" t="s">
        <v>216</v>
      </c>
      <c r="C35" s="98" t="s">
        <v>209</v>
      </c>
      <c r="D35" s="98" t="s">
        <v>233</v>
      </c>
      <c r="E35" s="98" t="s">
        <v>347</v>
      </c>
      <c r="F35" s="98" t="s">
        <v>217</v>
      </c>
      <c r="G35" s="110" t="str">
        <f>G36</f>
        <v>0</v>
      </c>
      <c r="H35" s="117">
        <f>H36</f>
        <v>2.2</v>
      </c>
      <c r="I35" s="123"/>
    </row>
    <row r="36" spans="1:9" ht="51.75" customHeight="1">
      <c r="A36" s="67"/>
      <c r="B36" s="108" t="s">
        <v>218</v>
      </c>
      <c r="C36" s="98" t="s">
        <v>209</v>
      </c>
      <c r="D36" s="98" t="s">
        <v>233</v>
      </c>
      <c r="E36" s="98" t="s">
        <v>347</v>
      </c>
      <c r="F36" s="98" t="s">
        <v>219</v>
      </c>
      <c r="G36" s="98" t="s">
        <v>215</v>
      </c>
      <c r="H36" s="236">
        <v>2.2</v>
      </c>
      <c r="I36" s="123"/>
    </row>
    <row r="37" spans="1:9" ht="38.25" customHeight="1">
      <c r="A37" s="124" t="s">
        <v>239</v>
      </c>
      <c r="B37" s="69" t="s">
        <v>265</v>
      </c>
      <c r="C37" s="113" t="s">
        <v>233</v>
      </c>
      <c r="D37" s="113"/>
      <c r="E37" s="98"/>
      <c r="F37" s="98"/>
      <c r="G37" s="115" t="e">
        <f>#REF!</f>
        <v>#REF!</v>
      </c>
      <c r="H37" s="115">
        <f>H39</f>
        <v>4.5</v>
      </c>
      <c r="I37" s="123"/>
    </row>
    <row r="38" spans="1:9" ht="79.5" customHeight="1">
      <c r="A38" s="67" t="s">
        <v>242</v>
      </c>
      <c r="B38" s="69" t="s">
        <v>266</v>
      </c>
      <c r="C38" s="113" t="s">
        <v>233</v>
      </c>
      <c r="D38" s="113" t="s">
        <v>235</v>
      </c>
      <c r="E38" s="221" t="s">
        <v>361</v>
      </c>
      <c r="F38" s="98"/>
      <c r="G38" s="115"/>
      <c r="H38" s="115">
        <f>H39</f>
        <v>4.5</v>
      </c>
      <c r="I38" s="123"/>
    </row>
    <row r="39" spans="1:9" ht="38.25" customHeight="1">
      <c r="A39" s="124"/>
      <c r="B39" s="69" t="s">
        <v>348</v>
      </c>
      <c r="C39" s="113" t="s">
        <v>233</v>
      </c>
      <c r="D39" s="113" t="s">
        <v>235</v>
      </c>
      <c r="E39" s="125" t="s">
        <v>327</v>
      </c>
      <c r="F39" s="98"/>
      <c r="G39" s="117"/>
      <c r="H39" s="117">
        <f>H40</f>
        <v>4.5</v>
      </c>
      <c r="I39" s="123"/>
    </row>
    <row r="40" spans="1:9" ht="98.25" customHeight="1">
      <c r="A40" s="124"/>
      <c r="B40" s="68" t="s">
        <v>350</v>
      </c>
      <c r="C40" s="98" t="s">
        <v>233</v>
      </c>
      <c r="D40" s="98" t="s">
        <v>235</v>
      </c>
      <c r="E40" s="125" t="s">
        <v>327</v>
      </c>
      <c r="F40" s="98"/>
      <c r="G40" s="115"/>
      <c r="H40" s="117">
        <f>H41</f>
        <v>4.5</v>
      </c>
      <c r="I40" s="123"/>
    </row>
    <row r="41" spans="1:9" ht="60.75" customHeight="1">
      <c r="A41" s="67"/>
      <c r="B41" s="86" t="s">
        <v>349</v>
      </c>
      <c r="C41" s="98" t="s">
        <v>233</v>
      </c>
      <c r="D41" s="98" t="s">
        <v>235</v>
      </c>
      <c r="E41" s="125" t="s">
        <v>327</v>
      </c>
      <c r="F41" s="98"/>
      <c r="G41" s="117" t="str">
        <f>G42</f>
        <v>0</v>
      </c>
      <c r="H41" s="117">
        <f>H42</f>
        <v>4.5</v>
      </c>
      <c r="I41" s="123"/>
    </row>
    <row r="42" spans="1:9" ht="52.5" customHeight="1">
      <c r="A42" s="67"/>
      <c r="B42" s="108" t="s">
        <v>218</v>
      </c>
      <c r="C42" s="98" t="s">
        <v>233</v>
      </c>
      <c r="D42" s="98" t="s">
        <v>235</v>
      </c>
      <c r="E42" s="125" t="s">
        <v>328</v>
      </c>
      <c r="F42" s="98" t="s">
        <v>219</v>
      </c>
      <c r="G42" s="98" t="s">
        <v>215</v>
      </c>
      <c r="H42" s="236">
        <v>4.5</v>
      </c>
      <c r="I42" s="123"/>
    </row>
    <row r="43" spans="1:9" ht="18" customHeight="1">
      <c r="A43" s="124" t="s">
        <v>243</v>
      </c>
      <c r="B43" s="119" t="s">
        <v>236</v>
      </c>
      <c r="C43" s="113" t="s">
        <v>213</v>
      </c>
      <c r="D43" s="113"/>
      <c r="E43" s="98"/>
      <c r="F43" s="98"/>
      <c r="G43" s="115" t="str">
        <f>G44</f>
        <v>0</v>
      </c>
      <c r="H43" s="115">
        <f>H44+H51</f>
        <v>3</v>
      </c>
      <c r="I43" s="123"/>
    </row>
    <row r="44" spans="1:9" ht="18" customHeight="1">
      <c r="A44" s="182"/>
      <c r="B44" s="69" t="s">
        <v>267</v>
      </c>
      <c r="C44" s="113" t="s">
        <v>213</v>
      </c>
      <c r="D44" s="113" t="s">
        <v>237</v>
      </c>
      <c r="E44" s="223" t="s">
        <v>362</v>
      </c>
      <c r="F44" s="113"/>
      <c r="G44" s="115" t="str">
        <f>G46</f>
        <v>0</v>
      </c>
      <c r="H44" s="115">
        <f>H46</f>
        <v>3</v>
      </c>
      <c r="I44" s="123"/>
    </row>
    <row r="45" spans="1:9" ht="38.25" customHeight="1">
      <c r="A45" s="182"/>
      <c r="B45" s="69" t="s">
        <v>356</v>
      </c>
      <c r="C45" s="113" t="s">
        <v>213</v>
      </c>
      <c r="D45" s="113" t="s">
        <v>237</v>
      </c>
      <c r="E45" s="126" t="s">
        <v>331</v>
      </c>
      <c r="F45" s="98"/>
      <c r="G45" s="117"/>
      <c r="H45" s="117">
        <f>H46</f>
        <v>3</v>
      </c>
      <c r="I45" s="123"/>
    </row>
    <row r="46" spans="1:9" ht="95.25" customHeight="1">
      <c r="A46" s="124"/>
      <c r="B46" s="86" t="s">
        <v>275</v>
      </c>
      <c r="C46" s="98" t="s">
        <v>213</v>
      </c>
      <c r="D46" s="98" t="s">
        <v>237</v>
      </c>
      <c r="E46" s="126" t="s">
        <v>331</v>
      </c>
      <c r="F46" s="98" t="s">
        <v>217</v>
      </c>
      <c r="G46" s="117" t="str">
        <f>G47</f>
        <v>0</v>
      </c>
      <c r="H46" s="117">
        <f>H47</f>
        <v>3</v>
      </c>
      <c r="I46" s="123"/>
    </row>
    <row r="47" spans="1:9" ht="54.75" customHeight="1">
      <c r="A47" s="67"/>
      <c r="B47" s="108" t="s">
        <v>218</v>
      </c>
      <c r="C47" s="98" t="s">
        <v>213</v>
      </c>
      <c r="D47" s="98" t="s">
        <v>237</v>
      </c>
      <c r="E47" s="126" t="s">
        <v>332</v>
      </c>
      <c r="F47" s="98" t="s">
        <v>219</v>
      </c>
      <c r="G47" s="98" t="s">
        <v>215</v>
      </c>
      <c r="H47" s="236">
        <v>3</v>
      </c>
      <c r="I47" s="123"/>
    </row>
    <row r="48" spans="1:9" ht="33" customHeight="1" hidden="1">
      <c r="A48" s="124" t="s">
        <v>302</v>
      </c>
      <c r="B48" s="119" t="s">
        <v>238</v>
      </c>
      <c r="C48" s="98" t="s">
        <v>213</v>
      </c>
      <c r="D48" s="98" t="s">
        <v>235</v>
      </c>
      <c r="E48" s="98"/>
      <c r="F48" s="98"/>
      <c r="G48" s="117" t="str">
        <f>G49</f>
        <v>0</v>
      </c>
      <c r="H48" s="117" t="str">
        <f>H50</f>
        <v>0</v>
      </c>
      <c r="I48" s="123"/>
    </row>
    <row r="49" spans="1:9" ht="45.75" customHeight="1" hidden="1">
      <c r="A49" s="67"/>
      <c r="B49" s="86" t="s">
        <v>216</v>
      </c>
      <c r="C49" s="98" t="s">
        <v>213</v>
      </c>
      <c r="D49" s="98" t="s">
        <v>235</v>
      </c>
      <c r="E49" s="126" t="s">
        <v>290</v>
      </c>
      <c r="F49" s="98" t="s">
        <v>217</v>
      </c>
      <c r="G49" s="117" t="str">
        <f>G50</f>
        <v>0</v>
      </c>
      <c r="H49" s="117" t="str">
        <f>H50</f>
        <v>0</v>
      </c>
      <c r="I49" s="123"/>
    </row>
    <row r="50" spans="1:9" ht="45" customHeight="1" hidden="1">
      <c r="A50" s="67"/>
      <c r="B50" s="127" t="s">
        <v>218</v>
      </c>
      <c r="C50" s="98" t="s">
        <v>213</v>
      </c>
      <c r="D50" s="98" t="s">
        <v>235</v>
      </c>
      <c r="E50" s="126" t="s">
        <v>291</v>
      </c>
      <c r="F50" s="98" t="s">
        <v>271</v>
      </c>
      <c r="G50" s="98" t="s">
        <v>215</v>
      </c>
      <c r="H50" s="236" t="s">
        <v>215</v>
      </c>
      <c r="I50" s="123"/>
    </row>
    <row r="51" spans="1:9" ht="1.5" customHeight="1" hidden="1">
      <c r="A51" s="67"/>
      <c r="B51" s="230" t="s">
        <v>238</v>
      </c>
      <c r="C51" s="113" t="s">
        <v>213</v>
      </c>
      <c r="D51" s="113" t="s">
        <v>235</v>
      </c>
      <c r="E51" s="126"/>
      <c r="F51" s="98"/>
      <c r="G51" s="111">
        <f>G53</f>
        <v>501.61</v>
      </c>
      <c r="H51" s="115">
        <f>H52</f>
        <v>0</v>
      </c>
      <c r="I51" s="123"/>
    </row>
    <row r="52" spans="1:9" ht="45.75" customHeight="1" hidden="1">
      <c r="A52" s="67"/>
      <c r="B52" s="127" t="s">
        <v>383</v>
      </c>
      <c r="C52" s="98" t="s">
        <v>213</v>
      </c>
      <c r="D52" s="98" t="s">
        <v>235</v>
      </c>
      <c r="E52" s="126" t="s">
        <v>382</v>
      </c>
      <c r="F52" s="98"/>
      <c r="G52" s="110">
        <f>G53</f>
        <v>501.61</v>
      </c>
      <c r="H52" s="117">
        <f>H53</f>
        <v>0</v>
      </c>
      <c r="I52" s="123"/>
    </row>
    <row r="53" spans="1:9" ht="60.75" customHeight="1" hidden="1">
      <c r="A53" s="67"/>
      <c r="B53" s="108" t="s">
        <v>277</v>
      </c>
      <c r="C53" s="98" t="s">
        <v>213</v>
      </c>
      <c r="D53" s="98" t="s">
        <v>235</v>
      </c>
      <c r="E53" s="126" t="s">
        <v>382</v>
      </c>
      <c r="F53" s="98" t="s">
        <v>219</v>
      </c>
      <c r="G53" s="110">
        <v>501.61</v>
      </c>
      <c r="H53" s="117">
        <v>0</v>
      </c>
      <c r="I53" s="123"/>
    </row>
    <row r="54" spans="1:9" ht="18" customHeight="1">
      <c r="A54" s="128" t="s">
        <v>303</v>
      </c>
      <c r="B54" s="119" t="s">
        <v>240</v>
      </c>
      <c r="C54" s="113" t="s">
        <v>241</v>
      </c>
      <c r="D54" s="113"/>
      <c r="E54" s="113"/>
      <c r="F54" s="113"/>
      <c r="G54" s="115" t="e">
        <f>#REF!</f>
        <v>#REF!</v>
      </c>
      <c r="H54" s="115">
        <f>H55+H59</f>
        <v>68.09</v>
      </c>
      <c r="I54" s="129"/>
    </row>
    <row r="55" spans="1:9" ht="18" customHeight="1">
      <c r="A55" s="128"/>
      <c r="B55" s="119" t="s">
        <v>182</v>
      </c>
      <c r="C55" s="113" t="s">
        <v>241</v>
      </c>
      <c r="D55" s="113" t="s">
        <v>209</v>
      </c>
      <c r="E55" s="113"/>
      <c r="F55" s="113"/>
      <c r="G55" s="115"/>
      <c r="H55" s="115">
        <f>H57</f>
        <v>43.4</v>
      </c>
      <c r="I55" s="129"/>
    </row>
    <row r="56" spans="1:9" ht="42.75" customHeight="1">
      <c r="A56" s="130" t="s">
        <v>304</v>
      </c>
      <c r="B56" s="69" t="s">
        <v>356</v>
      </c>
      <c r="C56" s="113" t="s">
        <v>241</v>
      </c>
      <c r="D56" s="113" t="s">
        <v>209</v>
      </c>
      <c r="E56" s="113" t="s">
        <v>363</v>
      </c>
      <c r="F56" s="113"/>
      <c r="G56" s="115"/>
      <c r="H56" s="115">
        <f>H57</f>
        <v>43.4</v>
      </c>
      <c r="I56" s="129"/>
    </row>
    <row r="57" spans="1:9" ht="82.5" customHeight="1">
      <c r="A57" s="128"/>
      <c r="B57" s="86" t="s">
        <v>276</v>
      </c>
      <c r="C57" s="98" t="s">
        <v>241</v>
      </c>
      <c r="D57" s="98" t="s">
        <v>209</v>
      </c>
      <c r="E57" s="98" t="s">
        <v>329</v>
      </c>
      <c r="F57" s="98" t="s">
        <v>217</v>
      </c>
      <c r="G57" s="117">
        <f>G58</f>
        <v>0</v>
      </c>
      <c r="H57" s="117">
        <f>H58</f>
        <v>43.4</v>
      </c>
      <c r="I57" s="129"/>
    </row>
    <row r="58" spans="1:9" ht="56.25" customHeight="1">
      <c r="A58" s="128"/>
      <c r="B58" s="108" t="s">
        <v>218</v>
      </c>
      <c r="C58" s="98" t="s">
        <v>241</v>
      </c>
      <c r="D58" s="98" t="s">
        <v>209</v>
      </c>
      <c r="E58" s="98" t="s">
        <v>330</v>
      </c>
      <c r="F58" s="98" t="s">
        <v>219</v>
      </c>
      <c r="G58" s="117">
        <v>0</v>
      </c>
      <c r="H58" s="117">
        <v>43.4</v>
      </c>
      <c r="I58" s="129"/>
    </row>
    <row r="59" spans="1:9" ht="22.5" customHeight="1">
      <c r="A59" s="128"/>
      <c r="B59" s="69" t="s">
        <v>184</v>
      </c>
      <c r="C59" s="113" t="s">
        <v>241</v>
      </c>
      <c r="D59" s="113" t="s">
        <v>233</v>
      </c>
      <c r="E59" s="113"/>
      <c r="F59" s="113"/>
      <c r="G59" s="115"/>
      <c r="H59" s="115">
        <f>H60</f>
        <v>24.69</v>
      </c>
      <c r="I59" s="129"/>
    </row>
    <row r="60" spans="1:9" ht="46.5" customHeight="1">
      <c r="A60" s="132" t="s">
        <v>305</v>
      </c>
      <c r="B60" s="69" t="s">
        <v>356</v>
      </c>
      <c r="C60" s="113" t="s">
        <v>241</v>
      </c>
      <c r="D60" s="113" t="s">
        <v>233</v>
      </c>
      <c r="E60" s="113" t="s">
        <v>364</v>
      </c>
      <c r="F60" s="98"/>
      <c r="G60" s="115" t="str">
        <f>G62</f>
        <v>-0,7</v>
      </c>
      <c r="H60" s="115">
        <f>H62</f>
        <v>24.69</v>
      </c>
      <c r="I60" s="123"/>
    </row>
    <row r="61" spans="1:9" ht="58.5" customHeight="1">
      <c r="A61" s="131"/>
      <c r="B61" s="108" t="s">
        <v>351</v>
      </c>
      <c r="C61" s="98" t="s">
        <v>241</v>
      </c>
      <c r="D61" s="98" t="s">
        <v>233</v>
      </c>
      <c r="E61" s="98" t="s">
        <v>278</v>
      </c>
      <c r="F61" s="98" t="s">
        <v>217</v>
      </c>
      <c r="G61" s="117" t="str">
        <f>G62</f>
        <v>-0,7</v>
      </c>
      <c r="H61" s="117">
        <f>H62</f>
        <v>24.69</v>
      </c>
      <c r="I61" s="123"/>
    </row>
    <row r="62" spans="1:9" ht="51.75" customHeight="1">
      <c r="A62" s="131"/>
      <c r="B62" s="108" t="s">
        <v>218</v>
      </c>
      <c r="C62" s="98" t="s">
        <v>241</v>
      </c>
      <c r="D62" s="98" t="s">
        <v>233</v>
      </c>
      <c r="E62" s="98" t="s">
        <v>308</v>
      </c>
      <c r="F62" s="98" t="s">
        <v>219</v>
      </c>
      <c r="G62" s="98" t="s">
        <v>333</v>
      </c>
      <c r="H62" s="236">
        <v>24.69</v>
      </c>
      <c r="I62" s="123"/>
    </row>
    <row r="63" spans="1:9" ht="18.75" customHeight="1">
      <c r="A63" s="134" t="s">
        <v>249</v>
      </c>
      <c r="B63" s="119" t="s">
        <v>244</v>
      </c>
      <c r="C63" s="113" t="s">
        <v>245</v>
      </c>
      <c r="D63" s="113"/>
      <c r="E63" s="113"/>
      <c r="F63" s="113"/>
      <c r="G63" s="115">
        <f>G65</f>
        <v>19.7</v>
      </c>
      <c r="H63" s="115">
        <f>H65</f>
        <v>671.76</v>
      </c>
      <c r="I63" s="123"/>
    </row>
    <row r="64" spans="1:9" ht="20.25" customHeight="1">
      <c r="A64" s="134" t="s">
        <v>342</v>
      </c>
      <c r="B64" s="119" t="s">
        <v>188</v>
      </c>
      <c r="C64" s="113" t="s">
        <v>245</v>
      </c>
      <c r="D64" s="113" t="s">
        <v>207</v>
      </c>
      <c r="E64" s="113"/>
      <c r="F64" s="113"/>
      <c r="G64" s="115"/>
      <c r="H64" s="115">
        <f>H65</f>
        <v>671.76</v>
      </c>
      <c r="I64" s="123"/>
    </row>
    <row r="65" spans="1:9" ht="34.5" customHeight="1">
      <c r="A65" s="182"/>
      <c r="B65" s="119" t="s">
        <v>355</v>
      </c>
      <c r="C65" s="113" t="s">
        <v>245</v>
      </c>
      <c r="D65" s="113" t="s">
        <v>207</v>
      </c>
      <c r="E65" s="98" t="s">
        <v>314</v>
      </c>
      <c r="F65" s="113"/>
      <c r="G65" s="117">
        <f>G66</f>
        <v>19.7</v>
      </c>
      <c r="H65" s="117">
        <f>H66</f>
        <v>671.76</v>
      </c>
      <c r="I65" s="123"/>
    </row>
    <row r="66" spans="1:9" ht="38.25" customHeight="1">
      <c r="A66" s="133"/>
      <c r="B66" s="108" t="s">
        <v>352</v>
      </c>
      <c r="C66" s="98" t="s">
        <v>245</v>
      </c>
      <c r="D66" s="98" t="s">
        <v>207</v>
      </c>
      <c r="E66" s="98" t="s">
        <v>314</v>
      </c>
      <c r="F66" s="98"/>
      <c r="G66" s="117">
        <f>G67</f>
        <v>19.7</v>
      </c>
      <c r="H66" s="117">
        <f>H67+H69+H73</f>
        <v>671.76</v>
      </c>
      <c r="I66" s="123"/>
    </row>
    <row r="67" spans="1:9" ht="38.25" customHeight="1">
      <c r="A67" s="133"/>
      <c r="B67" s="122" t="s">
        <v>353</v>
      </c>
      <c r="C67" s="98" t="s">
        <v>245</v>
      </c>
      <c r="D67" s="98" t="s">
        <v>207</v>
      </c>
      <c r="E67" s="98" t="s">
        <v>315</v>
      </c>
      <c r="F67" s="98"/>
      <c r="G67" s="117">
        <f>G73+G68</f>
        <v>19.7</v>
      </c>
      <c r="H67" s="117">
        <f>H68</f>
        <v>136.67</v>
      </c>
      <c r="I67" s="123"/>
    </row>
    <row r="68" spans="1:9" ht="51" customHeight="1">
      <c r="A68" s="133"/>
      <c r="B68" s="108" t="s">
        <v>218</v>
      </c>
      <c r="C68" s="98" t="s">
        <v>245</v>
      </c>
      <c r="D68" s="98" t="s">
        <v>207</v>
      </c>
      <c r="E68" s="98" t="s">
        <v>315</v>
      </c>
      <c r="F68" s="98" t="s">
        <v>219</v>
      </c>
      <c r="G68" s="98" t="s">
        <v>335</v>
      </c>
      <c r="H68" s="236">
        <f>214.51+30-107.84</f>
        <v>136.67</v>
      </c>
      <c r="I68" s="123"/>
    </row>
    <row r="69" spans="1:9" ht="36.75" customHeight="1">
      <c r="A69" s="133"/>
      <c r="B69" s="108" t="s">
        <v>220</v>
      </c>
      <c r="C69" s="98" t="s">
        <v>245</v>
      </c>
      <c r="D69" s="98" t="s">
        <v>207</v>
      </c>
      <c r="E69" s="98" t="s">
        <v>315</v>
      </c>
      <c r="F69" s="98" t="s">
        <v>221</v>
      </c>
      <c r="G69" s="98"/>
      <c r="H69" s="236">
        <f>H70+H71+H72</f>
        <v>137.1</v>
      </c>
      <c r="I69" s="123"/>
    </row>
    <row r="70" spans="1:9" ht="39.75" customHeight="1">
      <c r="A70" s="133"/>
      <c r="B70" s="108" t="s">
        <v>222</v>
      </c>
      <c r="C70" s="98" t="s">
        <v>245</v>
      </c>
      <c r="D70" s="98" t="s">
        <v>207</v>
      </c>
      <c r="E70" s="98" t="s">
        <v>315</v>
      </c>
      <c r="F70" s="98" t="s">
        <v>223</v>
      </c>
      <c r="G70" s="98"/>
      <c r="H70" s="236">
        <v>120</v>
      </c>
      <c r="I70" s="123"/>
    </row>
    <row r="71" spans="1:9" ht="42.75" customHeight="1">
      <c r="A71" s="133"/>
      <c r="B71" s="108" t="s">
        <v>224</v>
      </c>
      <c r="C71" s="98" t="s">
        <v>245</v>
      </c>
      <c r="D71" s="98" t="s">
        <v>207</v>
      </c>
      <c r="E71" s="98" t="s">
        <v>315</v>
      </c>
      <c r="F71" s="98" t="s">
        <v>225</v>
      </c>
      <c r="G71" s="98"/>
      <c r="H71" s="236">
        <v>13.1</v>
      </c>
      <c r="I71" s="123"/>
    </row>
    <row r="72" spans="1:9" ht="37.5" customHeight="1">
      <c r="A72" s="133"/>
      <c r="B72" s="108" t="s">
        <v>224</v>
      </c>
      <c r="C72" s="98" t="s">
        <v>245</v>
      </c>
      <c r="D72" s="98" t="s">
        <v>207</v>
      </c>
      <c r="E72" s="98" t="s">
        <v>315</v>
      </c>
      <c r="F72" s="98" t="s">
        <v>322</v>
      </c>
      <c r="G72" s="98"/>
      <c r="H72" s="236">
        <v>4</v>
      </c>
      <c r="I72" s="123"/>
    </row>
    <row r="73" spans="1:9" ht="130.5" customHeight="1">
      <c r="A73" s="133"/>
      <c r="B73" s="122" t="s">
        <v>247</v>
      </c>
      <c r="C73" s="98" t="s">
        <v>245</v>
      </c>
      <c r="D73" s="98" t="s">
        <v>207</v>
      </c>
      <c r="E73" s="98" t="s">
        <v>280</v>
      </c>
      <c r="F73" s="98"/>
      <c r="G73" s="117" t="str">
        <f>G74</f>
        <v>24,9</v>
      </c>
      <c r="H73" s="117">
        <f>H74</f>
        <v>397.99</v>
      </c>
      <c r="I73" s="123"/>
    </row>
    <row r="74" spans="1:9" ht="18.75" customHeight="1">
      <c r="A74" s="133"/>
      <c r="B74" s="12" t="s">
        <v>159</v>
      </c>
      <c r="C74" s="98" t="s">
        <v>245</v>
      </c>
      <c r="D74" s="98" t="s">
        <v>207</v>
      </c>
      <c r="E74" s="98" t="s">
        <v>280</v>
      </c>
      <c r="F74" s="98" t="s">
        <v>248</v>
      </c>
      <c r="G74" s="98" t="s">
        <v>334</v>
      </c>
      <c r="H74" s="236">
        <v>397.99</v>
      </c>
      <c r="I74" s="123"/>
    </row>
    <row r="75" spans="1:9" ht="19.5" customHeight="1">
      <c r="A75" s="134" t="s">
        <v>306</v>
      </c>
      <c r="B75" s="119" t="s">
        <v>250</v>
      </c>
      <c r="C75" s="113" t="s">
        <v>226</v>
      </c>
      <c r="D75" s="113"/>
      <c r="E75" s="113"/>
      <c r="F75" s="113"/>
      <c r="G75" s="115">
        <f>G77</f>
        <v>98.7</v>
      </c>
      <c r="H75" s="115">
        <f>H77</f>
        <v>688.643</v>
      </c>
      <c r="I75" s="123"/>
    </row>
    <row r="76" spans="1:9" ht="38.25" customHeight="1">
      <c r="A76" s="134" t="s">
        <v>343</v>
      </c>
      <c r="B76" s="119" t="s">
        <v>365</v>
      </c>
      <c r="C76" s="113" t="s">
        <v>226</v>
      </c>
      <c r="D76" s="113" t="s">
        <v>241</v>
      </c>
      <c r="E76" s="113"/>
      <c r="F76" s="113"/>
      <c r="G76" s="115"/>
      <c r="H76" s="115">
        <f>H77</f>
        <v>688.643</v>
      </c>
      <c r="I76" s="123"/>
    </row>
    <row r="77" spans="1:9" ht="35.25" customHeight="1">
      <c r="A77" s="182"/>
      <c r="B77" s="119" t="s">
        <v>355</v>
      </c>
      <c r="C77" s="113" t="s">
        <v>226</v>
      </c>
      <c r="D77" s="113" t="s">
        <v>241</v>
      </c>
      <c r="E77" s="113" t="s">
        <v>282</v>
      </c>
      <c r="F77" s="113"/>
      <c r="G77" s="117">
        <f>G78</f>
        <v>98.7</v>
      </c>
      <c r="H77" s="117">
        <f>H78</f>
        <v>688.643</v>
      </c>
      <c r="I77" s="123"/>
    </row>
    <row r="78" spans="1:9" ht="36" customHeight="1">
      <c r="A78" s="133"/>
      <c r="B78" s="119" t="s">
        <v>354</v>
      </c>
      <c r="C78" s="113" t="s">
        <v>226</v>
      </c>
      <c r="D78" s="113" t="s">
        <v>241</v>
      </c>
      <c r="E78" s="113" t="s">
        <v>282</v>
      </c>
      <c r="F78" s="98"/>
      <c r="G78" s="117">
        <f>G79+G85</f>
        <v>98.7</v>
      </c>
      <c r="H78" s="117">
        <f>H79</f>
        <v>688.643</v>
      </c>
      <c r="I78" s="123"/>
    </row>
    <row r="79" spans="1:9" ht="57" customHeight="1">
      <c r="A79" s="133"/>
      <c r="B79" s="108" t="s">
        <v>210</v>
      </c>
      <c r="C79" s="98" t="s">
        <v>226</v>
      </c>
      <c r="D79" s="98" t="s">
        <v>241</v>
      </c>
      <c r="E79" s="98"/>
      <c r="F79" s="98"/>
      <c r="G79" s="117">
        <f>G81+G82</f>
        <v>93.7</v>
      </c>
      <c r="H79" s="117">
        <f>H80+H85</f>
        <v>688.643</v>
      </c>
      <c r="I79" s="123"/>
    </row>
    <row r="80" spans="1:9" ht="110.25" customHeight="1">
      <c r="A80" s="133"/>
      <c r="B80" s="108" t="s">
        <v>284</v>
      </c>
      <c r="C80" s="98" t="s">
        <v>226</v>
      </c>
      <c r="D80" s="98" t="s">
        <v>241</v>
      </c>
      <c r="E80" s="98"/>
      <c r="F80" s="98" t="s">
        <v>18</v>
      </c>
      <c r="G80" s="117">
        <f>G81+G82</f>
        <v>93.7</v>
      </c>
      <c r="H80" s="117">
        <f>H81+H82+H83+H84</f>
        <v>668.643</v>
      </c>
      <c r="I80" s="123"/>
    </row>
    <row r="81" spans="1:9" ht="40.5" customHeight="1">
      <c r="A81" s="133"/>
      <c r="B81" s="112" t="s">
        <v>268</v>
      </c>
      <c r="C81" s="98" t="s">
        <v>226</v>
      </c>
      <c r="D81" s="98" t="s">
        <v>241</v>
      </c>
      <c r="E81" s="98" t="s">
        <v>292</v>
      </c>
      <c r="F81" s="98" t="s">
        <v>211</v>
      </c>
      <c r="G81" s="98" t="s">
        <v>324</v>
      </c>
      <c r="H81" s="236">
        <v>292.646</v>
      </c>
      <c r="I81" s="123"/>
    </row>
    <row r="82" spans="1:9" ht="90" customHeight="1">
      <c r="A82" s="133"/>
      <c r="B82" s="112" t="s">
        <v>269</v>
      </c>
      <c r="C82" s="98" t="s">
        <v>226</v>
      </c>
      <c r="D82" s="98" t="s">
        <v>241</v>
      </c>
      <c r="E82" s="98" t="s">
        <v>292</v>
      </c>
      <c r="F82" s="98" t="s">
        <v>270</v>
      </c>
      <c r="G82" s="98" t="s">
        <v>323</v>
      </c>
      <c r="H82" s="236">
        <v>59.514</v>
      </c>
      <c r="I82" s="123"/>
    </row>
    <row r="83" spans="1:9" ht="47.25" customHeight="1">
      <c r="A83" s="133"/>
      <c r="B83" s="112" t="s">
        <v>268</v>
      </c>
      <c r="C83" s="98" t="s">
        <v>226</v>
      </c>
      <c r="D83" s="98" t="s">
        <v>241</v>
      </c>
      <c r="E83" s="98" t="s">
        <v>416</v>
      </c>
      <c r="F83" s="98" t="s">
        <v>211</v>
      </c>
      <c r="G83" s="98" t="s">
        <v>324</v>
      </c>
      <c r="H83" s="236">
        <v>220.905</v>
      </c>
      <c r="I83" s="123"/>
    </row>
    <row r="84" spans="1:9" ht="90" customHeight="1">
      <c r="A84" s="133"/>
      <c r="B84" s="112" t="s">
        <v>269</v>
      </c>
      <c r="C84" s="98" t="s">
        <v>226</v>
      </c>
      <c r="D84" s="98" t="s">
        <v>241</v>
      </c>
      <c r="E84" s="98" t="s">
        <v>416</v>
      </c>
      <c r="F84" s="98" t="s">
        <v>270</v>
      </c>
      <c r="G84" s="98" t="s">
        <v>323</v>
      </c>
      <c r="H84" s="236">
        <v>95.578</v>
      </c>
      <c r="I84" s="123"/>
    </row>
    <row r="85" spans="1:9" ht="56.25" customHeight="1">
      <c r="A85" s="133"/>
      <c r="B85" s="108" t="s">
        <v>218</v>
      </c>
      <c r="C85" s="98" t="s">
        <v>226</v>
      </c>
      <c r="D85" s="98" t="s">
        <v>241</v>
      </c>
      <c r="E85" s="98" t="s">
        <v>285</v>
      </c>
      <c r="F85" s="98" t="s">
        <v>219</v>
      </c>
      <c r="G85" s="98" t="s">
        <v>204</v>
      </c>
      <c r="H85" s="236">
        <v>20</v>
      </c>
      <c r="I85" s="123"/>
    </row>
    <row r="86" spans="1:9" ht="22.5" customHeight="1">
      <c r="A86" s="133"/>
      <c r="B86" s="108" t="s">
        <v>251</v>
      </c>
      <c r="C86" s="98" t="s">
        <v>193</v>
      </c>
      <c r="D86" s="98" t="s">
        <v>193</v>
      </c>
      <c r="E86" s="98" t="s">
        <v>252</v>
      </c>
      <c r="F86" s="98" t="s">
        <v>253</v>
      </c>
      <c r="G86" s="98" t="s">
        <v>325</v>
      </c>
      <c r="H86" s="236"/>
      <c r="I86" s="135"/>
    </row>
    <row r="87" spans="1:9" ht="18.75">
      <c r="A87" s="134"/>
      <c r="B87" s="274" t="s">
        <v>194</v>
      </c>
      <c r="C87" s="275"/>
      <c r="D87" s="275"/>
      <c r="E87" s="275"/>
      <c r="F87" s="276"/>
      <c r="G87" s="61" t="e">
        <f>G86+G75+G63+G60+G54+G43+G37+G28+G7</f>
        <v>#REF!</v>
      </c>
      <c r="H87" s="61">
        <f>H7+H28+H37+H43+H54+H63+H75+H86</f>
        <v>3741.331</v>
      </c>
      <c r="I87" s="136"/>
    </row>
  </sheetData>
  <sheetProtection/>
  <mergeCells count="3">
    <mergeCell ref="A3:H3"/>
    <mergeCell ref="B87:F87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2" manualBreakCount="2">
    <brk id="37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KyrlykSP</cp:lastModifiedBy>
  <cp:lastPrinted>2019-12-03T09:07:09Z</cp:lastPrinted>
  <dcterms:created xsi:type="dcterms:W3CDTF">2007-09-12T09:25:25Z</dcterms:created>
  <dcterms:modified xsi:type="dcterms:W3CDTF">2019-12-03T09:08:26Z</dcterms:modified>
  <cp:category/>
  <cp:version/>
  <cp:contentType/>
  <cp:contentStatus/>
</cp:coreProperties>
</file>