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2120" windowHeight="7875" tabRatio="728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2">'3'!$A$1:$H$90</definedName>
    <definedName name="_xlnm.Print_Area" localSheetId="4">'5'!$A$1:$D$14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<sst xmlns="http://schemas.openxmlformats.org/spreadsheetml/2006/main" count="905" uniqueCount="227">
  <si>
    <t>100</t>
  </si>
  <si>
    <t xml:space="preserve">Сумма </t>
  </si>
  <si>
    <t>(тыс. рублей)</t>
  </si>
  <si>
    <t>Администрация Кырлыкского сельского поселения</t>
  </si>
  <si>
    <t>Изменения (+;-)</t>
  </si>
  <si>
    <t>802</t>
  </si>
  <si>
    <t>Иные межбюджетные трансферты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</si>
  <si>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</si>
  <si>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</si>
  <si>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</si>
  <si>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</si>
  <si>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</si>
  <si>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</si>
  <si>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</si>
  <si>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</si>
  <si>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</si>
  <si>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</si>
  <si>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</si>
  <si>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</si>
  <si>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</si>
  <si>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</si>
  <si>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</si>
  <si>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0400</t>
  </si>
  <si>
    <t>0406</t>
  </si>
  <si>
    <t>Дорожное хозяйство (дорожные фонды)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</si>
  <si>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</si>
  <si>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</si>
  <si>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</si>
  <si>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</si>
  <si>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</si>
  <si>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</si>
  <si>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</si>
  <si>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</si>
  <si>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</si>
  <si>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</si>
  <si>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</si>
  <si>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</si>
  <si>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</si>
  <si>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ВСЕГО РАСХОДОВ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</si>
  <si>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</si>
  <si>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</si>
  <si>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</si>
  <si>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</si>
  <si>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</si>
  <si>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</si>
  <si>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2</t>
  </si>
  <si>
    <t>3</t>
  </si>
  <si>
    <t>4</t>
  </si>
  <si>
    <t>5</t>
  </si>
  <si>
    <t>1.</t>
  </si>
  <si>
    <t>Общегосударственные вопросы</t>
  </si>
  <si>
    <t>01</t>
  </si>
  <si>
    <t>02</t>
  </si>
  <si>
    <t>Непрограммные направления деятельности администрации Кырлыкского сельского поселения</t>
  </si>
  <si>
    <t>Высшее должностное лицо Кырлыкского сельского поселения</t>
  </si>
  <si>
    <t>Расходы на выплаты персоналу государственных (муниципальных) органов</t>
  </si>
  <si>
    <t>121</t>
  </si>
  <si>
    <t>04</t>
  </si>
  <si>
    <t>Материально-техническое обеспечение администрации Кырлыкского сельского поселения</t>
  </si>
  <si>
    <t>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</si>
  <si>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</si>
  <si>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</si>
  <si>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</si>
  <si>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</si>
  <si>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</si>
  <si>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</si>
  <si>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</si>
  <si>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</si>
  <si>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</si>
  <si>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</si>
  <si>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Резервный фонд сельского поселения</t>
  </si>
  <si>
    <t>Резервные средства</t>
  </si>
  <si>
    <t>870</t>
  </si>
  <si>
    <t>Национальная оборона</t>
  </si>
  <si>
    <t>03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</si>
  <si>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</si>
  <si>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09</t>
  </si>
  <si>
    <t>Национальная экономика</t>
  </si>
  <si>
    <t>06</t>
  </si>
  <si>
    <t>Дорожные хозяйство (дорожные фонды)</t>
  </si>
  <si>
    <t>3.</t>
  </si>
  <si>
    <t>Жилищно-коммунальное хозяйство</t>
  </si>
  <si>
    <t>05</t>
  </si>
  <si>
    <t>3.1.</t>
  </si>
  <si>
    <t>4.</t>
  </si>
  <si>
    <t>Культура, кинемотография</t>
  </si>
  <si>
    <t>08</t>
  </si>
  <si>
    <t>4.1.</t>
  </si>
  <si>
    <t>Развитие культуры и молодежной политики в рамках подпрограммы "Развитие социально-культурной сферы" муниципальной программы Кырлыкского сельского поселения "Комплексное развитие территории  сельского поселения"</t>
  </si>
  <si>
    <t>Предоставление культурно-досуговых услуг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</si>
  <si>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</si>
  <si>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540</t>
  </si>
  <si>
    <t>Физическая культура и спорт</t>
  </si>
  <si>
    <t>Развитие физической культуры и спорта в рамках подпрограммы "Развитие социально-культурной сферы" муниципальной программы Кырлыкского сельского поселения "комплексное развитие территории  сельского поселения"</t>
  </si>
  <si>
    <t>(тыс.руб)</t>
  </si>
  <si>
    <t>Главный распорядитель бюджетных средств</t>
  </si>
  <si>
    <t>6</t>
  </si>
  <si>
    <t>7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</si>
  <si>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Кырлыкского сельского поселения "Комплексное развитие территории сельского поселения</t>
  </si>
  <si>
    <t>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Кырлыкского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</si>
  <si>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Кырлыкского сельского поселения "Комплексное развитие территории сельского поселения"</t>
  </si>
  <si>
    <t>НАЦИОНАЛЬНАЯ ЭКОНОМИКА</t>
  </si>
  <si>
    <t>Национальная  безопасность и правоохранительная деятельность</t>
  </si>
  <si>
    <t>Водное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</si>
  <si>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</si>
  <si>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</si>
  <si>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</si>
  <si>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243</t>
  </si>
  <si>
    <t>Фонд оплаты труда государственных (муниципальных) органов</t>
  </si>
  <si>
    <t>990000Ш200</t>
  </si>
  <si>
    <t xml:space="preserve">Организация мероприятий по защите населения и территории МО Кырлыкское сельское поселение (в т.ч. МКУ ГО ЧС и ЕДДС) </t>
  </si>
  <si>
    <t>Основное мероприятие"Развитие и модернизация инженерной инфраструктуры для защиты населения от наводнений МО Кырлыкское сельское поселение</t>
  </si>
  <si>
    <t>Основные меропритие "Развитие и модернизация инфраструктуры по хранению и переработки ТБО и ЖБО МО Кырлыкское сельское поселение</t>
  </si>
  <si>
    <t>Закупка товаров, работ и услуг для обеспечения государственных (муниципальных) нужд</t>
  </si>
  <si>
    <t>01 1 01 00100</t>
  </si>
  <si>
    <t>01 2 01 01100</t>
  </si>
  <si>
    <t>01 2 0001М01</t>
  </si>
  <si>
    <t>500</t>
  </si>
  <si>
    <t>01 2 02 01 000</t>
  </si>
  <si>
    <t>01 2 02 01 100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</si>
  <si>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</si>
  <si>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01 2 02 01 190</t>
  </si>
  <si>
    <t>99 0 00 0 2000</t>
  </si>
  <si>
    <t>99 0 00 0 2100</t>
  </si>
  <si>
    <t>99 0 А0 02100</t>
  </si>
  <si>
    <t>99 0 А0 02110</t>
  </si>
  <si>
    <t>Расходы на обеспечение функций администрации Кырлыкского сельского поселения</t>
  </si>
  <si>
    <t>99 0 А0 02190</t>
  </si>
  <si>
    <t>99 0 00 0Ш200</t>
  </si>
  <si>
    <t>04 1 04 Д0100</t>
  </si>
  <si>
    <t>04 1 04 Д0190</t>
  </si>
  <si>
    <t>01 2 02 01 110</t>
  </si>
  <si>
    <t>Код</t>
  </si>
  <si>
    <t>Наименование программы</t>
  </si>
  <si>
    <t>1</t>
  </si>
  <si>
    <t>1.1</t>
  </si>
  <si>
    <t>Развитие экономического и налогового потенциала</t>
  </si>
  <si>
    <t>1.2</t>
  </si>
  <si>
    <t>Устойчивое развитие систем жизнеобеспечения</t>
  </si>
  <si>
    <t>1.3</t>
  </si>
  <si>
    <t>Развитие социально-культурной сферы</t>
  </si>
  <si>
    <t>Муниципальная программа "Комплексное совершенствование социально-экономических процессов в Кырлыкском сельском поселении"</t>
  </si>
  <si>
    <t>4.2.</t>
  </si>
  <si>
    <t>5.</t>
  </si>
  <si>
    <t>5.1</t>
  </si>
  <si>
    <t>99 0 00 0 2110</t>
  </si>
  <si>
    <t>99 0 А0 02000</t>
  </si>
  <si>
    <t>01 1 01 00190</t>
  </si>
  <si>
    <t>НАЦИОНАЛЬНАЯ БЕЗОПАСНОСТЬ</t>
  </si>
  <si>
    <t>99 0 00018100</t>
  </si>
  <si>
    <t>99 0 00018110</t>
  </si>
  <si>
    <t>99 0 00018190</t>
  </si>
  <si>
    <t>01 2 01 01000</t>
  </si>
  <si>
    <t>01 2 01 01190</t>
  </si>
  <si>
    <t>Дорожное хозяйство</t>
  </si>
  <si>
    <t>0409</t>
  </si>
  <si>
    <t>МВЦП "Развитие транспортной инфраструктуры МО Кырлыкское сельское поселение"</t>
  </si>
  <si>
    <t>Изменения (+,-)</t>
  </si>
  <si>
    <t>1.4</t>
  </si>
  <si>
    <t>Развитие транспортной инфраструктуры</t>
  </si>
  <si>
    <t>853</t>
  </si>
  <si>
    <t>Наименование  показателя</t>
  </si>
  <si>
    <t>Код бюджетной классификации</t>
  </si>
  <si>
    <t>Уточненный план</t>
  </si>
  <si>
    <t>Дефицит бюджета (профицит)</t>
  </si>
  <si>
    <t>Дефицит бюджета с учетом снижения остатков средст бюджета на счете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</si>
  <si>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</si>
  <si>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</si>
  <si>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</si>
  <si>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стредств на счетах по учету средств бюджета</t>
  </si>
  <si>
    <t>092 01 05 00 00 00 0000 500</t>
  </si>
  <si>
    <t>Увеличение остатков средств бюджета</t>
  </si>
  <si>
    <t>в т.ч. целевых остатков</t>
  </si>
  <si>
    <t>нецелевых остатков</t>
  </si>
  <si>
    <t>Уменьшение остатков средств бюджета</t>
  </si>
  <si>
    <t>092 01 05 00 00 00 0000 600</t>
  </si>
  <si>
    <t>1105</t>
  </si>
  <si>
    <t>01 1 03 00190</t>
  </si>
  <si>
    <t>01 1 03 00100</t>
  </si>
  <si>
    <t>99 0 0051 180</t>
  </si>
  <si>
    <t>01 1 04 00190</t>
  </si>
  <si>
    <t>01 1 0500Д00</t>
  </si>
  <si>
    <t>01 1 02 00100</t>
  </si>
  <si>
    <t>01 1 02 00190</t>
  </si>
  <si>
    <t>01 1 04 00100</t>
  </si>
  <si>
    <t>1.5</t>
  </si>
  <si>
    <t>Обеспечивающая подпрограмма</t>
  </si>
  <si>
    <t>Источники финансирования дефицита бюджета  по кодам  МО Кырлыкское сельское поселение на 2019 год      и на плановый период 2020-2021 годы</t>
  </si>
  <si>
    <t>Уплата прочих налогов, сборов</t>
  </si>
  <si>
    <t>Уплата иных платежей</t>
  </si>
  <si>
    <t>Обеспечивающая подпрограмма "Повышение эффективности управления в администрации Кырлыкского сельского поселения</t>
  </si>
  <si>
    <t>01 2 02 S8 500</t>
  </si>
  <si>
    <t>Непрограммные расходы</t>
  </si>
  <si>
    <t>01 0 Я0 02000</t>
  </si>
  <si>
    <t>01 0 Я0 02100</t>
  </si>
  <si>
    <t>01 0 Я0 02110</t>
  </si>
  <si>
    <t>01 0 Я0 02190</t>
  </si>
  <si>
    <t>01 0 Я0 S8500</t>
  </si>
  <si>
    <t>99 0 00 02190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</si>
  <si>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2021 год и на плановый период 2022-2023 годы</t>
  </si>
  <si>
    <t>Другие общегосударственные вопросы</t>
  </si>
  <si>
    <t>0113</t>
  </si>
  <si>
    <t>0310</t>
  </si>
  <si>
    <t>Приложение 1
к решению «О внесении изменений и дополнении в бюджет муниципального обрахзования "Кырлыкское сельское поселение" на  2021 год и на плановый период 2022-2023 годы</t>
  </si>
  <si>
    <t>Приложение 1
к решению «О  бюджете муниципального обрахзования "Кырлыкское сельское поселение" на  2021 год и на плановый период 2022-2023 годы</t>
  </si>
  <si>
    <t>Приложение 2
к решению «О внесении изменении и дополнении в  бюджет 
муниципального образования "Кырлыкское сельское поселение"
на 2021 год и на плановый период 2022-2023 годы »</t>
  </si>
  <si>
    <t xml:space="preserve">Приложение 3
к решению «О внесении изменений и дополнений в бюджет 
муниципального образования "Кырлыкское сельское поселение"
на 2021 год и на плановый период 2022-2023 годы "
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</si>
  <si>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2021 год и на плановый период 2022-2023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</si>
  <si>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</si>
  <si>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территории от чрезвычайных ситуаций природного и техногенного характера,пожарная безопасность</t>
  </si>
  <si>
    <t>Приложение  7
к решению «О бюджете 
муниципального образования "Кырлыкское сельское поселение"
на 2021 год и на плановый период 2022-2023 годы »</t>
  </si>
  <si>
    <t xml:space="preserve">Приложение 9
к решению «О бюджете 
муниципального образования "Кырлыкское сельское поселение"
на 2021 год и на плановый период 2022-2023 годы "
</t>
  </si>
  <si>
    <t xml:space="preserve">                                                        Приложение 11                                                                   к решению о бюджете 
муниципального образования "Кырлыкское сельское поселение"
на 2020 год и на плановый период 2021-2022 годы»</t>
  </si>
  <si>
    <t>Приложение 13
к решению «О бюджете 
муниципального образования                                                                                     Кырлыкское сельское поселение
на 2020 год и на плановый период 2021-2022 годы»</t>
  </si>
  <si>
    <t xml:space="preserve">Фонд оплаты труда учреждений </t>
  </si>
  <si>
    <t>Взносы по обязательному социальному страхованию на  выплаты денежного содержания  и иные выплаты  работникам учреждений</t>
  </si>
  <si>
    <t>13</t>
  </si>
  <si>
    <t>111</t>
  </si>
  <si>
    <t>119</t>
  </si>
  <si>
    <t>2021 год</t>
  </si>
  <si>
    <t>10</t>
  </si>
  <si>
    <t xml:space="preserve">                                                        Приложение 4                                                                  к решению " Овнесении изменений и дополнении в бюджет 
муниципального образования "Кырлыкское сельское поселение"
на 2021 год и на плановый период 2022-2023годы»</t>
  </si>
  <si>
    <t>Ведомственная структура расходов бюджета муниципального образования "Кырлыкское сельское поселение" на 2021 год и на плановый период 2022-2023годы</t>
  </si>
  <si>
    <t xml:space="preserve">Защита населения и территории от чрезвычайных ситуаций природного и техногенного характера пожарная безопасность </t>
  </si>
  <si>
    <t>Приложение 5
к решению «О внесении изменений и дополнений в бюджет 
муниципального образования                                                                                     Кырлыкское сельское поселение
на 2021 год и на плановый период 2022-2023 годы»</t>
  </si>
  <si>
    <t>Распределение бюджетных ассигнований на реализацию муниципальных программ на 2021 год и на плановый период 2022-2023 годы</t>
  </si>
  <si>
    <t>Сумма на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</si>
</sst>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#,##0.00_р_."/>
    <numFmt numFmtId="177" formatCode="0.000"/>
    <numFmt numFmtId="178" formatCode="0.0000"/>
    <numFmt numFmtId="179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35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 shrinkToFit="1"/>
    </xf>
    <xf numFmtId="0" fontId="5" fillId="33" borderId="10" xfId="0" applyFont="1" applyFill="1" applyBorder="1" applyAlignment="1">
      <alignment horizontal="justify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33" borderId="10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49" fontId="10" fillId="0" borderId="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4" fillId="0" borderId="0" xfId="0" applyNumberFormat="1" applyFont="1" applyAlignment="1">
      <alignment horizontal="right" vertical="distributed"/>
    </xf>
    <xf numFmtId="0" fontId="9" fillId="0" borderId="0" xfId="0" applyFont="1" applyAlignment="1">
      <alignment horizontal="right" vertical="distributed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justify" wrapText="1"/>
    </xf>
    <xf numFmtId="4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justify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4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justify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6-17 ве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112" zoomScaleSheetLayoutView="112" zoomScalePageLayoutView="0" workbookViewId="0" topLeftCell="A1">
      <selection activeCell="C5" sqref="C5"/>
    </sheetView>
  </sheetViews>
  <sheetFormatPr defaultColWidth="9.00390625" defaultRowHeight="12.75"/>
  <cols>
    <col min="1" max="1" width="58.875" style="0" customWidth="1"/>
    <col min="2" max="2" width="32.375" style="0" customWidth="1"/>
    <col min="3" max="3" width="27.125" style="0" customWidth="1"/>
  </cols>
  <sheetData>
    <row r="1" spans="1:3" ht="87.75" customHeight="1">
      <c r="A1" s="102"/>
      <c r="B1" s="126" t="s">
        <v>203</v>
      </c>
      <c r="C1" s="127"/>
    </row>
    <row r="2" spans="1:3" ht="68.25" customHeight="1">
      <c r="A2" s="102"/>
      <c r="B2" s="126" t="s">
        <v>204</v>
      </c>
      <c r="C2" s="127"/>
    </row>
    <row r="3" spans="1:3" ht="21.75" customHeight="1">
      <c r="A3" s="124" t="s">
        <v>187</v>
      </c>
      <c r="B3" s="124"/>
      <c r="C3" s="124"/>
    </row>
    <row r="4" spans="1:3" ht="12.75">
      <c r="A4" s="125"/>
      <c r="B4" s="125"/>
      <c r="C4" s="125"/>
    </row>
    <row r="5" spans="1:3" ht="31.5">
      <c r="A5" s="103" t="s">
        <v>161</v>
      </c>
      <c r="B5" s="103" t="s">
        <v>162</v>
      </c>
      <c r="C5" s="103" t="s">
        <v>163</v>
      </c>
    </row>
    <row r="6" spans="1:3" ht="15.75">
      <c r="A6" s="104" t="s">
        <v>164</v>
      </c>
      <c r="B6" s="105"/>
      <c r="C6" s="106">
        <f>C8</f>
        <v>438.17</v>
      </c>
    </row>
    <row r="7" spans="1:3" ht="34.5" customHeight="1">
      <c r="A7" s="107" t="s">
        <v>165</v>
      </c>
      <c r="B7" s="105"/>
      <c r="C7" s="106">
        <v>0</v>
      </c>
    </row>
    <row r="8" spans="1:3" ht="33" customHeight="1">
      <c r="A8" s="107" t="s">
        <v>166</v>
      </c>
      <c r="B8" s="108" t="s">
        <v>167</v>
      </c>
      <c r="C8" s="106">
        <f>C10</f>
        <v>438.17</v>
      </c>
    </row>
    <row r="9" spans="1:3" ht="13.5" customHeight="1">
      <c r="A9" s="109" t="s">
        <v>168</v>
      </c>
      <c r="B9" s="105"/>
      <c r="C9" s="110"/>
    </row>
    <row r="10" spans="1:3" ht="31.5" customHeight="1">
      <c r="A10" s="111" t="s">
        <v>169</v>
      </c>
      <c r="B10" s="108" t="s">
        <v>170</v>
      </c>
      <c r="C10" s="112">
        <f>C13</f>
        <v>438.17</v>
      </c>
    </row>
    <row r="11" spans="1:3" ht="17.25" customHeight="1">
      <c r="A11" s="113" t="s">
        <v>171</v>
      </c>
      <c r="B11" s="114" t="s">
        <v>170</v>
      </c>
      <c r="C11" s="112">
        <f>C10</f>
        <v>438.17</v>
      </c>
    </row>
    <row r="12" spans="1:3" ht="18" customHeight="1">
      <c r="A12" s="113" t="s">
        <v>172</v>
      </c>
      <c r="B12" s="114"/>
      <c r="C12" s="112">
        <v>0</v>
      </c>
    </row>
    <row r="13" spans="1:3" ht="18.75" customHeight="1">
      <c r="A13" s="113" t="s">
        <v>173</v>
      </c>
      <c r="B13" s="114"/>
      <c r="C13" s="112">
        <f>C14</f>
        <v>438.17</v>
      </c>
    </row>
    <row r="14" spans="1:3" ht="19.5" customHeight="1">
      <c r="A14" s="113" t="s">
        <v>174</v>
      </c>
      <c r="B14" s="114" t="s">
        <v>175</v>
      </c>
      <c r="C14" s="112">
        <v>438.17</v>
      </c>
    </row>
  </sheetData>
  <sheetProtection/>
  <mergeCells count="3">
    <mergeCell ref="A3:C4"/>
    <mergeCell ref="B1:C1"/>
    <mergeCell ref="B2:C2"/>
  </mergeCells>
  <printOptions/>
  <pageMargins left="0.7" right="0.7" top="0.75" bottom="0.75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7">
      <selection activeCell="D28" sqref="D28"/>
    </sheetView>
  </sheetViews>
  <sheetFormatPr defaultColWidth="9.00390625" defaultRowHeight="12.75"/>
  <cols>
    <col min="1" max="1" width="89.00390625" style="0" customWidth="1"/>
    <col min="2" max="2" width="13.625" style="0" customWidth="1"/>
    <col min="3" max="3" width="15.25390625" style="0" customWidth="1"/>
    <col min="4" max="4" width="17.25390625" style="0" customWidth="1"/>
  </cols>
  <sheetData>
    <row r="1" spans="2:4" ht="139.5" customHeight="1">
      <c r="B1" s="128" t="s">
        <v>205</v>
      </c>
      <c r="C1" s="128"/>
      <c r="D1" s="128"/>
    </row>
    <row r="2" spans="1:4" ht="112.5" customHeight="1">
      <c r="A2" s="33"/>
      <c r="B2" s="128" t="s">
        <v>210</v>
      </c>
      <c r="C2" s="128"/>
      <c r="D2" s="128"/>
    </row>
    <row r="3" spans="1:4" ht="18.75">
      <c r="A3" s="33"/>
      <c r="B3" s="35"/>
      <c r="C3" s="33"/>
      <c r="D3" s="33"/>
    </row>
    <row r="4" spans="1:4" ht="56.25" customHeight="1">
      <c r="A4" s="129" t="s">
        <v>199</v>
      </c>
      <c r="B4" s="129"/>
      <c r="C4" s="129"/>
      <c r="D4" s="129"/>
    </row>
    <row r="5" spans="1:4" ht="18.75">
      <c r="A5" s="27"/>
      <c r="B5" s="36"/>
      <c r="C5" s="27"/>
      <c r="D5" s="28" t="s">
        <v>2</v>
      </c>
    </row>
    <row r="6" spans="1:4" ht="37.5">
      <c r="A6" s="8" t="s">
        <v>7</v>
      </c>
      <c r="B6" s="8" t="s">
        <v>8</v>
      </c>
      <c r="C6" s="8" t="s">
        <v>4</v>
      </c>
      <c r="D6" s="8" t="s">
        <v>1</v>
      </c>
    </row>
    <row r="7" spans="1:4" ht="18.75">
      <c r="A7" s="8">
        <v>1</v>
      </c>
      <c r="B7" s="7">
        <v>2</v>
      </c>
      <c r="C7" s="8">
        <v>3</v>
      </c>
      <c r="D7" s="8">
        <v>4</v>
      </c>
    </row>
    <row r="8" spans="1:4" ht="18.75" customHeight="1">
      <c r="A8" s="9" t="s">
        <v>9</v>
      </c>
      <c r="B8" s="10" t="s">
        <v>10</v>
      </c>
      <c r="C8" s="95">
        <f>C9+C10+C11+C12</f>
        <v>0</v>
      </c>
      <c r="D8" s="115">
        <f>D9+D10+D11+D12+0.01</f>
        <v>2243.503</v>
      </c>
    </row>
    <row r="9" spans="1:4" ht="36.75" customHeight="1">
      <c r="A9" s="9" t="s">
        <v>11</v>
      </c>
      <c r="B9" s="10" t="s">
        <v>12</v>
      </c>
      <c r="C9" s="95">
        <v>0</v>
      </c>
      <c r="D9" s="116">
        <v>492.053</v>
      </c>
    </row>
    <row r="10" spans="1:4" ht="39.75" customHeight="1">
      <c r="A10" s="9" t="s">
        <v>13</v>
      </c>
      <c r="B10" s="10" t="s">
        <v>14</v>
      </c>
      <c r="C10" s="95">
        <v>389.727</v>
      </c>
      <c r="D10" s="116">
        <v>1636.34</v>
      </c>
    </row>
    <row r="11" spans="1:4" ht="21" customHeight="1">
      <c r="A11" s="9" t="s">
        <v>15</v>
      </c>
      <c r="B11" s="10" t="s">
        <v>16</v>
      </c>
      <c r="C11" s="117">
        <v>0</v>
      </c>
      <c r="D11" s="115">
        <v>3</v>
      </c>
    </row>
    <row r="12" spans="1:4" ht="21" customHeight="1">
      <c r="A12" s="9" t="s">
        <v>200</v>
      </c>
      <c r="B12" s="10" t="s">
        <v>201</v>
      </c>
      <c r="C12" s="117">
        <v>-389.727</v>
      </c>
      <c r="D12" s="115">
        <v>112.1</v>
      </c>
    </row>
    <row r="13" spans="1:4" ht="21.75" customHeight="1">
      <c r="A13" s="9" t="s">
        <v>17</v>
      </c>
      <c r="B13" s="10" t="s">
        <v>18</v>
      </c>
      <c r="C13" s="95">
        <f>C14</f>
        <v>0</v>
      </c>
      <c r="D13" s="115">
        <f>D14</f>
        <v>137.7</v>
      </c>
    </row>
    <row r="14" spans="1:4" ht="26.25" customHeight="1">
      <c r="A14" s="9" t="s">
        <v>19</v>
      </c>
      <c r="B14" s="10" t="s">
        <v>20</v>
      </c>
      <c r="C14" s="117">
        <v>0</v>
      </c>
      <c r="D14" s="115">
        <v>137.7</v>
      </c>
    </row>
    <row r="15" spans="1:4" ht="18.75">
      <c r="A15" s="9" t="s">
        <v>148</v>
      </c>
      <c r="B15" s="10" t="s">
        <v>21</v>
      </c>
      <c r="C15" s="117">
        <f>C16</f>
        <v>0</v>
      </c>
      <c r="D15" s="115">
        <f>D16</f>
        <v>2</v>
      </c>
    </row>
    <row r="16" spans="1:4" ht="37.5">
      <c r="A16" s="23" t="s">
        <v>208</v>
      </c>
      <c r="B16" s="10" t="s">
        <v>202</v>
      </c>
      <c r="C16" s="117">
        <v>0</v>
      </c>
      <c r="D16" s="115">
        <v>2</v>
      </c>
    </row>
    <row r="17" spans="1:4" ht="18.75">
      <c r="A17" s="9" t="s">
        <v>101</v>
      </c>
      <c r="B17" s="10" t="s">
        <v>22</v>
      </c>
      <c r="C17" s="117">
        <f>C19+C18</f>
        <v>169.81</v>
      </c>
      <c r="D17" s="115">
        <f>D18+D19</f>
        <v>1171.81</v>
      </c>
    </row>
    <row r="18" spans="1:4" ht="18.75">
      <c r="A18" s="23" t="s">
        <v>103</v>
      </c>
      <c r="B18" s="10" t="s">
        <v>23</v>
      </c>
      <c r="C18" s="117">
        <v>0</v>
      </c>
      <c r="D18" s="115">
        <v>2</v>
      </c>
    </row>
    <row r="19" spans="1:4" ht="18.75">
      <c r="A19" s="23" t="s">
        <v>154</v>
      </c>
      <c r="B19" s="10" t="s">
        <v>155</v>
      </c>
      <c r="C19" s="117">
        <v>169.81</v>
      </c>
      <c r="D19" s="115">
        <v>1169.81</v>
      </c>
    </row>
    <row r="20" spans="1:4" ht="26.25" customHeight="1">
      <c r="A20" s="9" t="s">
        <v>25</v>
      </c>
      <c r="B20" s="10" t="s">
        <v>26</v>
      </c>
      <c r="C20" s="95">
        <f>C21+C22</f>
        <v>69.36</v>
      </c>
      <c r="D20" s="115">
        <f>D21+D22</f>
        <v>169.36329</v>
      </c>
    </row>
    <row r="21" spans="1:4" ht="20.25" customHeight="1">
      <c r="A21" s="9" t="s">
        <v>27</v>
      </c>
      <c r="B21" s="10" t="s">
        <v>28</v>
      </c>
      <c r="C21" s="95">
        <v>69.36</v>
      </c>
      <c r="D21" s="115">
        <f>50+69.36329</f>
        <v>119.36329</v>
      </c>
    </row>
    <row r="22" spans="1:4" ht="21" customHeight="1">
      <c r="A22" s="9" t="s">
        <v>29</v>
      </c>
      <c r="B22" s="10" t="s">
        <v>30</v>
      </c>
      <c r="C22" s="117">
        <v>0</v>
      </c>
      <c r="D22" s="115">
        <v>50</v>
      </c>
    </row>
    <row r="23" spans="1:6" ht="18.75" customHeight="1">
      <c r="A23" s="9" t="s">
        <v>31</v>
      </c>
      <c r="B23" s="10" t="s">
        <v>32</v>
      </c>
      <c r="C23" s="95">
        <f>C24</f>
        <v>179</v>
      </c>
      <c r="D23" s="115">
        <f>D24</f>
        <v>757.8358</v>
      </c>
      <c r="F23" s="122"/>
    </row>
    <row r="24" spans="1:4" ht="18.75" customHeight="1">
      <c r="A24" s="9" t="s">
        <v>33</v>
      </c>
      <c r="B24" s="10" t="s">
        <v>34</v>
      </c>
      <c r="C24" s="117">
        <v>179</v>
      </c>
      <c r="D24" s="115">
        <v>757.8358</v>
      </c>
    </row>
    <row r="25" spans="1:4" ht="19.5" customHeight="1">
      <c r="A25" s="9" t="s">
        <v>35</v>
      </c>
      <c r="B25" s="10" t="s">
        <v>36</v>
      </c>
      <c r="C25" s="95">
        <f>C26</f>
        <v>20</v>
      </c>
      <c r="D25" s="115">
        <f>D26</f>
        <v>744.994</v>
      </c>
    </row>
    <row r="26" spans="1:4" ht="20.25" customHeight="1">
      <c r="A26" s="9" t="s">
        <v>37</v>
      </c>
      <c r="B26" s="10" t="s">
        <v>176</v>
      </c>
      <c r="C26" s="117">
        <v>20</v>
      </c>
      <c r="D26" s="115">
        <v>744.994</v>
      </c>
    </row>
    <row r="27" spans="1:6" ht="18.75" customHeight="1">
      <c r="A27" s="119" t="s">
        <v>38</v>
      </c>
      <c r="B27" s="120"/>
      <c r="C27" s="101">
        <f>C8+C15+C17+C20+C23+C25</f>
        <v>438.17</v>
      </c>
      <c r="D27" s="121">
        <f>D8+D13+D15+D17+D20+D23+D25-0.01</f>
        <v>5227.1960899999995</v>
      </c>
      <c r="F27" s="122"/>
    </row>
  </sheetData>
  <sheetProtection/>
  <mergeCells count="3">
    <mergeCell ref="B2:D2"/>
    <mergeCell ref="A4:D4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view="pageBreakPreview" zoomScale="91" zoomScaleSheetLayoutView="91" zoomScalePageLayoutView="0" workbookViewId="0" topLeftCell="A79">
      <selection activeCell="E34" sqref="E34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8.75390625" style="0" customWidth="1"/>
    <col min="4" max="4" width="9.25390625" style="0" customWidth="1"/>
    <col min="5" max="5" width="20.625" style="0" customWidth="1"/>
    <col min="6" max="6" width="9.625" style="0" customWidth="1"/>
    <col min="7" max="7" width="14.625" style="0" customWidth="1"/>
    <col min="8" max="8" width="16.25390625" style="0" customWidth="1"/>
  </cols>
  <sheetData>
    <row r="1" spans="6:8" ht="153.75" customHeight="1">
      <c r="F1" s="128" t="s">
        <v>206</v>
      </c>
      <c r="G1" s="128"/>
      <c r="H1" s="128"/>
    </row>
    <row r="2" spans="1:9" ht="133.5" customHeight="1">
      <c r="A2" s="37"/>
      <c r="B2" s="38"/>
      <c r="C2" s="39"/>
      <c r="D2" s="39"/>
      <c r="E2" s="40"/>
      <c r="F2" s="128" t="s">
        <v>211</v>
      </c>
      <c r="G2" s="128"/>
      <c r="H2" s="128"/>
      <c r="I2" s="41"/>
    </row>
    <row r="3" spans="1:9" ht="18.75">
      <c r="A3" s="37"/>
      <c r="B3" s="38"/>
      <c r="C3" s="39"/>
      <c r="D3" s="39"/>
      <c r="E3" s="39"/>
      <c r="F3" s="34"/>
      <c r="G3" s="34"/>
      <c r="H3" s="34"/>
      <c r="I3" s="42"/>
    </row>
    <row r="4" spans="1:9" ht="81" customHeight="1">
      <c r="A4" s="129" t="s">
        <v>207</v>
      </c>
      <c r="B4" s="129"/>
      <c r="C4" s="129"/>
      <c r="D4" s="129"/>
      <c r="E4" s="129"/>
      <c r="F4" s="129"/>
      <c r="G4" s="129"/>
      <c r="H4" s="130"/>
      <c r="I4" s="5"/>
    </row>
    <row r="5" spans="1:9" ht="18.75">
      <c r="A5" s="43"/>
      <c r="B5" s="43"/>
      <c r="C5" s="43"/>
      <c r="D5" s="43"/>
      <c r="E5" s="44"/>
      <c r="F5" s="131"/>
      <c r="G5" s="131"/>
      <c r="H5" s="131"/>
      <c r="I5" s="132"/>
    </row>
    <row r="6" spans="1:9" ht="56.25">
      <c r="A6" s="29" t="s">
        <v>39</v>
      </c>
      <c r="B6" s="29" t="s">
        <v>40</v>
      </c>
      <c r="C6" s="46" t="s">
        <v>41</v>
      </c>
      <c r="D6" s="46" t="s">
        <v>42</v>
      </c>
      <c r="E6" s="46" t="s">
        <v>43</v>
      </c>
      <c r="F6" s="46" t="s">
        <v>44</v>
      </c>
      <c r="G6" s="47" t="s">
        <v>4</v>
      </c>
      <c r="H6" s="29" t="s">
        <v>219</v>
      </c>
      <c r="I6" s="48"/>
    </row>
    <row r="7" spans="1:9" ht="18.75">
      <c r="A7" s="16">
        <v>1</v>
      </c>
      <c r="B7" s="29">
        <v>2</v>
      </c>
      <c r="C7" s="49" t="s">
        <v>45</v>
      </c>
      <c r="D7" s="49" t="s">
        <v>46</v>
      </c>
      <c r="E7" s="49" t="s">
        <v>47</v>
      </c>
      <c r="F7" s="49" t="s">
        <v>48</v>
      </c>
      <c r="G7" s="50">
        <v>6</v>
      </c>
      <c r="H7" s="29">
        <v>7</v>
      </c>
      <c r="I7" s="4"/>
    </row>
    <row r="8" spans="1:9" ht="19.5" customHeight="1">
      <c r="A8" s="3" t="s">
        <v>49</v>
      </c>
      <c r="B8" s="51" t="s">
        <v>50</v>
      </c>
      <c r="C8" s="52" t="s">
        <v>51</v>
      </c>
      <c r="D8" s="52"/>
      <c r="E8" s="52"/>
      <c r="F8" s="52"/>
      <c r="G8" s="101">
        <f>G9+G15+G27+G32</f>
        <v>0</v>
      </c>
      <c r="H8" s="101">
        <f>H9+H15+H27+H30</f>
        <v>2243.4959999999996</v>
      </c>
      <c r="I8" s="53"/>
    </row>
    <row r="9" spans="1:9" ht="80.25" customHeight="1">
      <c r="A9" s="16"/>
      <c r="B9" s="54" t="s">
        <v>11</v>
      </c>
      <c r="C9" s="62" t="s">
        <v>51</v>
      </c>
      <c r="D9" s="62" t="s">
        <v>52</v>
      </c>
      <c r="E9" s="52"/>
      <c r="F9" s="52"/>
      <c r="G9" s="63">
        <f aca="true" t="shared" si="0" ref="G9:H11">G10</f>
        <v>0</v>
      </c>
      <c r="H9" s="64">
        <f t="shared" si="0"/>
        <v>492.053</v>
      </c>
      <c r="I9" s="58"/>
    </row>
    <row r="10" spans="1:9" ht="56.25" customHeight="1">
      <c r="A10" s="16"/>
      <c r="B10" s="55" t="s">
        <v>53</v>
      </c>
      <c r="C10" s="61" t="s">
        <v>51</v>
      </c>
      <c r="D10" s="61" t="s">
        <v>52</v>
      </c>
      <c r="E10" s="46" t="s">
        <v>122</v>
      </c>
      <c r="F10" s="49"/>
      <c r="G10" s="56">
        <f t="shared" si="0"/>
        <v>0</v>
      </c>
      <c r="H10" s="57">
        <f t="shared" si="0"/>
        <v>492.053</v>
      </c>
      <c r="I10" s="58"/>
    </row>
    <row r="11" spans="1:9" ht="37.5" customHeight="1">
      <c r="A11" s="16"/>
      <c r="B11" s="55" t="s">
        <v>54</v>
      </c>
      <c r="C11" s="61" t="s">
        <v>51</v>
      </c>
      <c r="D11" s="61" t="s">
        <v>52</v>
      </c>
      <c r="E11" s="46" t="s">
        <v>123</v>
      </c>
      <c r="F11" s="49"/>
      <c r="G11" s="56">
        <f t="shared" si="0"/>
        <v>0</v>
      </c>
      <c r="H11" s="57">
        <f t="shared" si="0"/>
        <v>492.053</v>
      </c>
      <c r="I11" s="58"/>
    </row>
    <row r="12" spans="1:9" ht="57.75" customHeight="1">
      <c r="A12" s="16"/>
      <c r="B12" s="59" t="s">
        <v>55</v>
      </c>
      <c r="C12" s="61" t="s">
        <v>51</v>
      </c>
      <c r="D12" s="61" t="s">
        <v>52</v>
      </c>
      <c r="E12" s="46" t="s">
        <v>123</v>
      </c>
      <c r="F12" s="46" t="s">
        <v>0</v>
      </c>
      <c r="G12" s="60">
        <f>G13+G14</f>
        <v>0</v>
      </c>
      <c r="H12" s="61">
        <f>H13+H14</f>
        <v>492.053</v>
      </c>
      <c r="I12" s="58"/>
    </row>
    <row r="13" spans="1:9" ht="36" customHeight="1">
      <c r="A13" s="16"/>
      <c r="B13" s="59" t="s">
        <v>104</v>
      </c>
      <c r="C13" s="61" t="s">
        <v>51</v>
      </c>
      <c r="D13" s="61" t="s">
        <v>52</v>
      </c>
      <c r="E13" s="46" t="s">
        <v>145</v>
      </c>
      <c r="F13" s="46" t="s">
        <v>56</v>
      </c>
      <c r="G13" s="60">
        <v>0</v>
      </c>
      <c r="H13" s="61">
        <v>377.921</v>
      </c>
      <c r="I13" s="58"/>
    </row>
    <row r="14" spans="1:9" ht="80.25" customHeight="1">
      <c r="A14" s="16"/>
      <c r="B14" s="65" t="s">
        <v>105</v>
      </c>
      <c r="C14" s="61" t="s">
        <v>51</v>
      </c>
      <c r="D14" s="61" t="s">
        <v>52</v>
      </c>
      <c r="E14" s="46" t="s">
        <v>145</v>
      </c>
      <c r="F14" s="46" t="s">
        <v>106</v>
      </c>
      <c r="G14" s="60">
        <v>0</v>
      </c>
      <c r="H14" s="61">
        <v>114.132</v>
      </c>
      <c r="I14" s="58"/>
    </row>
    <row r="15" spans="1:9" ht="95.25" customHeight="1">
      <c r="A15" s="16"/>
      <c r="B15" s="66" t="s">
        <v>13</v>
      </c>
      <c r="C15" s="67" t="s">
        <v>51</v>
      </c>
      <c r="D15" s="67" t="s">
        <v>57</v>
      </c>
      <c r="E15" s="67"/>
      <c r="F15" s="67"/>
      <c r="G15" s="68">
        <f>G16</f>
        <v>389.72700000000003</v>
      </c>
      <c r="H15" s="62">
        <f>H16</f>
        <v>1636.3429999999998</v>
      </c>
      <c r="I15" s="58"/>
    </row>
    <row r="16" spans="1:9" ht="57.75" customHeight="1">
      <c r="A16" s="16"/>
      <c r="B16" s="69" t="s">
        <v>190</v>
      </c>
      <c r="C16" s="46" t="s">
        <v>51</v>
      </c>
      <c r="D16" s="46" t="s">
        <v>57</v>
      </c>
      <c r="E16" s="46" t="s">
        <v>193</v>
      </c>
      <c r="F16" s="46"/>
      <c r="G16" s="60">
        <f>G17</f>
        <v>389.72700000000003</v>
      </c>
      <c r="H16" s="61">
        <f>H17+H26</f>
        <v>1636.3429999999998</v>
      </c>
      <c r="I16" s="58"/>
    </row>
    <row r="17" spans="1:9" ht="59.25" customHeight="1">
      <c r="A17" s="16"/>
      <c r="B17" s="55" t="s">
        <v>58</v>
      </c>
      <c r="C17" s="46" t="s">
        <v>51</v>
      </c>
      <c r="D17" s="46" t="s">
        <v>57</v>
      </c>
      <c r="E17" s="46" t="s">
        <v>194</v>
      </c>
      <c r="F17" s="46"/>
      <c r="G17" s="60">
        <f>G18+G23</f>
        <v>389.72700000000003</v>
      </c>
      <c r="H17" s="61">
        <f>H18+H23</f>
        <v>1600.743</v>
      </c>
      <c r="I17" s="58"/>
    </row>
    <row r="18" spans="1:9" ht="55.5" customHeight="1">
      <c r="A18" s="16"/>
      <c r="B18" s="70" t="s">
        <v>55</v>
      </c>
      <c r="C18" s="46" t="s">
        <v>51</v>
      </c>
      <c r="D18" s="46" t="s">
        <v>57</v>
      </c>
      <c r="E18" s="46" t="s">
        <v>195</v>
      </c>
      <c r="F18" s="46" t="s">
        <v>0</v>
      </c>
      <c r="G18" s="60">
        <f>G19+G20</f>
        <v>389.72700000000003</v>
      </c>
      <c r="H18" s="61">
        <f>H19+H20+H21+H22</f>
        <v>1571.643</v>
      </c>
      <c r="I18" s="58"/>
    </row>
    <row r="19" spans="1:9" ht="37.5" customHeight="1">
      <c r="A19" s="16"/>
      <c r="B19" s="65" t="s">
        <v>104</v>
      </c>
      <c r="C19" s="46" t="s">
        <v>51</v>
      </c>
      <c r="D19" s="46" t="s">
        <v>57</v>
      </c>
      <c r="E19" s="46" t="s">
        <v>195</v>
      </c>
      <c r="F19" s="46" t="s">
        <v>56</v>
      </c>
      <c r="G19" s="60">
        <v>299.333</v>
      </c>
      <c r="H19" s="61">
        <v>1005.443</v>
      </c>
      <c r="I19" s="58"/>
    </row>
    <row r="20" spans="1:9" ht="96.75" customHeight="1">
      <c r="A20" s="16"/>
      <c r="B20" s="65" t="s">
        <v>105</v>
      </c>
      <c r="C20" s="46" t="s">
        <v>51</v>
      </c>
      <c r="D20" s="46" t="s">
        <v>57</v>
      </c>
      <c r="E20" s="46" t="s">
        <v>195</v>
      </c>
      <c r="F20" s="46" t="s">
        <v>106</v>
      </c>
      <c r="G20" s="60">
        <v>90.394</v>
      </c>
      <c r="H20" s="61">
        <v>303.639</v>
      </c>
      <c r="I20" s="58"/>
    </row>
    <row r="21" spans="1:9" ht="45.75" customHeight="1">
      <c r="A21" s="16"/>
      <c r="B21" s="65" t="s">
        <v>104</v>
      </c>
      <c r="C21" s="46" t="s">
        <v>51</v>
      </c>
      <c r="D21" s="46" t="s">
        <v>57</v>
      </c>
      <c r="E21" s="46" t="s">
        <v>197</v>
      </c>
      <c r="F21" s="46" t="s">
        <v>56</v>
      </c>
      <c r="G21" s="60">
        <v>0</v>
      </c>
      <c r="H21" s="61">
        <v>201.66</v>
      </c>
      <c r="I21" s="58"/>
    </row>
    <row r="22" spans="1:9" ht="96.75" customHeight="1">
      <c r="A22" s="16"/>
      <c r="B22" s="65" t="s">
        <v>105</v>
      </c>
      <c r="C22" s="46" t="s">
        <v>51</v>
      </c>
      <c r="D22" s="46" t="s">
        <v>57</v>
      </c>
      <c r="E22" s="46" t="s">
        <v>197</v>
      </c>
      <c r="F22" s="46" t="s">
        <v>106</v>
      </c>
      <c r="G22" s="60">
        <v>0</v>
      </c>
      <c r="H22" s="61">
        <v>60.901</v>
      </c>
      <c r="I22" s="58"/>
    </row>
    <row r="23" spans="1:9" ht="59.25" customHeight="1">
      <c r="A23" s="16"/>
      <c r="B23" s="71" t="s">
        <v>126</v>
      </c>
      <c r="C23" s="46" t="s">
        <v>51</v>
      </c>
      <c r="D23" s="46" t="s">
        <v>57</v>
      </c>
      <c r="E23" s="46" t="s">
        <v>196</v>
      </c>
      <c r="F23" s="46"/>
      <c r="G23" s="60">
        <f>G24</f>
        <v>0</v>
      </c>
      <c r="H23" s="61">
        <f>H24+H25</f>
        <v>29.1</v>
      </c>
      <c r="I23" s="58"/>
    </row>
    <row r="24" spans="1:9" ht="57.75" customHeight="1">
      <c r="A24" s="16"/>
      <c r="B24" s="59" t="s">
        <v>62</v>
      </c>
      <c r="C24" s="46" t="s">
        <v>51</v>
      </c>
      <c r="D24" s="46" t="s">
        <v>57</v>
      </c>
      <c r="E24" s="46" t="s">
        <v>196</v>
      </c>
      <c r="F24" s="46" t="s">
        <v>63</v>
      </c>
      <c r="G24" s="60">
        <v>0</v>
      </c>
      <c r="H24" s="61">
        <v>19.1</v>
      </c>
      <c r="I24" s="58"/>
    </row>
    <row r="25" spans="1:9" ht="57.75" customHeight="1">
      <c r="A25" s="16"/>
      <c r="B25" s="59" t="s">
        <v>64</v>
      </c>
      <c r="C25" s="46" t="s">
        <v>51</v>
      </c>
      <c r="D25" s="46" t="s">
        <v>57</v>
      </c>
      <c r="E25" s="46" t="s">
        <v>196</v>
      </c>
      <c r="F25" s="46" t="s">
        <v>65</v>
      </c>
      <c r="G25" s="60">
        <v>0</v>
      </c>
      <c r="H25" s="61">
        <v>10</v>
      </c>
      <c r="I25" s="58"/>
    </row>
    <row r="26" spans="1:9" ht="24" customHeight="1">
      <c r="A26" s="16"/>
      <c r="B26" s="2" t="s">
        <v>188</v>
      </c>
      <c r="C26" s="46" t="s">
        <v>51</v>
      </c>
      <c r="D26" s="46" t="s">
        <v>57</v>
      </c>
      <c r="E26" s="46" t="s">
        <v>196</v>
      </c>
      <c r="F26" s="46" t="s">
        <v>68</v>
      </c>
      <c r="G26" s="60">
        <v>0</v>
      </c>
      <c r="H26" s="61">
        <v>35.6</v>
      </c>
      <c r="I26" s="58"/>
    </row>
    <row r="27" spans="1:9" ht="19.5" customHeight="1">
      <c r="A27" s="16"/>
      <c r="B27" s="73" t="s">
        <v>15</v>
      </c>
      <c r="C27" s="67" t="s">
        <v>51</v>
      </c>
      <c r="D27" s="67" t="s">
        <v>69</v>
      </c>
      <c r="E27" s="67"/>
      <c r="F27" s="67"/>
      <c r="G27" s="68">
        <f>G28</f>
        <v>0</v>
      </c>
      <c r="H27" s="62">
        <f>H28</f>
        <v>3</v>
      </c>
      <c r="I27" s="58"/>
    </row>
    <row r="28" spans="1:9" ht="19.5" customHeight="1">
      <c r="A28" s="16"/>
      <c r="B28" s="74" t="s">
        <v>70</v>
      </c>
      <c r="C28" s="46" t="s">
        <v>51</v>
      </c>
      <c r="D28" s="46" t="s">
        <v>69</v>
      </c>
      <c r="E28" s="46" t="s">
        <v>128</v>
      </c>
      <c r="F28" s="46"/>
      <c r="G28" s="61">
        <f>G29</f>
        <v>0</v>
      </c>
      <c r="H28" s="61">
        <f>H29</f>
        <v>3</v>
      </c>
      <c r="I28" s="58"/>
    </row>
    <row r="29" spans="1:9" ht="19.5" customHeight="1">
      <c r="A29" s="16"/>
      <c r="B29" s="74" t="s">
        <v>71</v>
      </c>
      <c r="C29" s="46" t="s">
        <v>51</v>
      </c>
      <c r="D29" s="46" t="s">
        <v>69</v>
      </c>
      <c r="E29" s="46" t="s">
        <v>128</v>
      </c>
      <c r="F29" s="46" t="s">
        <v>72</v>
      </c>
      <c r="G29" s="60"/>
      <c r="H29" s="61">
        <v>3</v>
      </c>
      <c r="I29" s="58"/>
    </row>
    <row r="30" spans="1:9" ht="36" customHeight="1">
      <c r="A30" s="16"/>
      <c r="B30" s="73" t="s">
        <v>200</v>
      </c>
      <c r="C30" s="67" t="s">
        <v>51</v>
      </c>
      <c r="D30" s="67"/>
      <c r="E30" s="67"/>
      <c r="F30" s="67"/>
      <c r="G30" s="68">
        <f>G31</f>
        <v>-389.72700000000003</v>
      </c>
      <c r="H30" s="62">
        <f>H31</f>
        <v>112.1</v>
      </c>
      <c r="I30" s="58"/>
    </row>
    <row r="31" spans="1:9" ht="75.75" customHeight="1">
      <c r="A31" s="16"/>
      <c r="B31" s="69" t="s">
        <v>190</v>
      </c>
      <c r="C31" s="46" t="s">
        <v>51</v>
      </c>
      <c r="D31" s="46" t="s">
        <v>216</v>
      </c>
      <c r="E31" s="46" t="s">
        <v>194</v>
      </c>
      <c r="F31" s="46"/>
      <c r="G31" s="60">
        <f>G32</f>
        <v>-389.72700000000003</v>
      </c>
      <c r="H31" s="61">
        <f>H32</f>
        <v>112.1</v>
      </c>
      <c r="I31" s="58"/>
    </row>
    <row r="32" spans="1:9" ht="54" customHeight="1">
      <c r="A32" s="16"/>
      <c r="B32" s="55" t="s">
        <v>58</v>
      </c>
      <c r="C32" s="46" t="s">
        <v>51</v>
      </c>
      <c r="D32" s="46" t="s">
        <v>216</v>
      </c>
      <c r="E32" s="46" t="s">
        <v>194</v>
      </c>
      <c r="F32" s="46"/>
      <c r="G32" s="60">
        <f>G33+G34</f>
        <v>-389.72700000000003</v>
      </c>
      <c r="H32" s="61">
        <f>H35+H36</f>
        <v>112.1</v>
      </c>
      <c r="I32" s="58"/>
    </row>
    <row r="33" spans="1:9" ht="19.5" customHeight="1">
      <c r="A33" s="16"/>
      <c r="B33" s="74" t="s">
        <v>214</v>
      </c>
      <c r="C33" s="46" t="s">
        <v>51</v>
      </c>
      <c r="D33" s="46" t="s">
        <v>216</v>
      </c>
      <c r="E33" s="46" t="s">
        <v>195</v>
      </c>
      <c r="F33" s="46" t="s">
        <v>217</v>
      </c>
      <c r="G33" s="60">
        <v>-299.333</v>
      </c>
      <c r="H33" s="61">
        <v>-299.33</v>
      </c>
      <c r="I33" s="58"/>
    </row>
    <row r="34" spans="1:9" ht="73.5" customHeight="1">
      <c r="A34" s="16"/>
      <c r="B34" s="74" t="s">
        <v>215</v>
      </c>
      <c r="C34" s="46" t="s">
        <v>51</v>
      </c>
      <c r="D34" s="46" t="s">
        <v>216</v>
      </c>
      <c r="E34" s="46" t="s">
        <v>195</v>
      </c>
      <c r="F34" s="46" t="s">
        <v>218</v>
      </c>
      <c r="G34" s="60">
        <v>-90.394</v>
      </c>
      <c r="H34" s="61">
        <v>-90.39</v>
      </c>
      <c r="I34" s="58"/>
    </row>
    <row r="35" spans="1:9" ht="56.25" customHeight="1">
      <c r="A35" s="16"/>
      <c r="B35" s="74" t="s">
        <v>62</v>
      </c>
      <c r="C35" s="46" t="s">
        <v>51</v>
      </c>
      <c r="D35" s="46" t="s">
        <v>216</v>
      </c>
      <c r="E35" s="46" t="s">
        <v>198</v>
      </c>
      <c r="F35" s="46" t="s">
        <v>63</v>
      </c>
      <c r="G35" s="60">
        <v>-30</v>
      </c>
      <c r="H35" s="61">
        <v>82.1</v>
      </c>
      <c r="I35" s="58"/>
    </row>
    <row r="36" spans="1:9" ht="54.75" customHeight="1">
      <c r="A36" s="16"/>
      <c r="B36" s="74" t="s">
        <v>64</v>
      </c>
      <c r="C36" s="46" t="s">
        <v>51</v>
      </c>
      <c r="D36" s="46" t="s">
        <v>216</v>
      </c>
      <c r="E36" s="46" t="s">
        <v>198</v>
      </c>
      <c r="F36" s="46" t="s">
        <v>65</v>
      </c>
      <c r="G36" s="60">
        <v>30</v>
      </c>
      <c r="H36" s="61">
        <v>30</v>
      </c>
      <c r="I36" s="58"/>
    </row>
    <row r="37" spans="1:9" ht="21.75" customHeight="1">
      <c r="A37" s="22"/>
      <c r="B37" s="73" t="s">
        <v>73</v>
      </c>
      <c r="C37" s="67" t="s">
        <v>52</v>
      </c>
      <c r="D37" s="67"/>
      <c r="E37" s="67"/>
      <c r="F37" s="67"/>
      <c r="G37" s="62">
        <f>G38</f>
        <v>0</v>
      </c>
      <c r="H37" s="62">
        <f>H38</f>
        <v>137.7</v>
      </c>
      <c r="I37" s="75"/>
    </row>
    <row r="38" spans="1:9" ht="35.25" customHeight="1">
      <c r="A38" s="22"/>
      <c r="B38" s="72" t="s">
        <v>19</v>
      </c>
      <c r="C38" s="67" t="s">
        <v>52</v>
      </c>
      <c r="D38" s="67" t="s">
        <v>74</v>
      </c>
      <c r="E38" s="67"/>
      <c r="F38" s="67"/>
      <c r="G38" s="61">
        <f>G39+G44</f>
        <v>0</v>
      </c>
      <c r="H38" s="61">
        <f>H39+H44</f>
        <v>137.7</v>
      </c>
      <c r="I38" s="75"/>
    </row>
    <row r="39" spans="1:9" ht="86.25" customHeight="1">
      <c r="A39" s="22"/>
      <c r="B39" s="74" t="s">
        <v>75</v>
      </c>
      <c r="C39" s="46" t="s">
        <v>52</v>
      </c>
      <c r="D39" s="46" t="s">
        <v>74</v>
      </c>
      <c r="E39" s="46" t="s">
        <v>179</v>
      </c>
      <c r="F39" s="46"/>
      <c r="G39" s="61">
        <f>G42+G43</f>
        <v>0</v>
      </c>
      <c r="H39" s="61">
        <f>H42+H43</f>
        <v>134.7</v>
      </c>
      <c r="I39" s="75"/>
    </row>
    <row r="40" spans="1:9" ht="53.25" customHeight="1">
      <c r="A40" s="22"/>
      <c r="B40" s="70" t="s">
        <v>55</v>
      </c>
      <c r="C40" s="46" t="s">
        <v>52</v>
      </c>
      <c r="D40" s="46" t="s">
        <v>74</v>
      </c>
      <c r="E40" s="46" t="s">
        <v>179</v>
      </c>
      <c r="F40" s="46"/>
      <c r="G40" s="61">
        <f>G41</f>
        <v>0</v>
      </c>
      <c r="H40" s="61">
        <f>H41</f>
        <v>134.7</v>
      </c>
      <c r="I40" s="75"/>
    </row>
    <row r="41" spans="1:9" ht="93.75" customHeight="1">
      <c r="A41" s="22"/>
      <c r="B41" s="59" t="s">
        <v>120</v>
      </c>
      <c r="C41" s="46" t="s">
        <v>52</v>
      </c>
      <c r="D41" s="46" t="s">
        <v>74</v>
      </c>
      <c r="E41" s="46" t="s">
        <v>179</v>
      </c>
      <c r="F41" s="46" t="s">
        <v>0</v>
      </c>
      <c r="G41" s="61">
        <f>G42+G43</f>
        <v>0</v>
      </c>
      <c r="H41" s="61">
        <f>H42+H43</f>
        <v>134.7</v>
      </c>
      <c r="I41" s="75"/>
    </row>
    <row r="42" spans="1:9" ht="39.75" customHeight="1">
      <c r="A42" s="22"/>
      <c r="B42" s="65" t="s">
        <v>104</v>
      </c>
      <c r="C42" s="46" t="s">
        <v>52</v>
      </c>
      <c r="D42" s="46" t="s">
        <v>74</v>
      </c>
      <c r="E42" s="46" t="s">
        <v>179</v>
      </c>
      <c r="F42" s="46" t="s">
        <v>56</v>
      </c>
      <c r="G42" s="61">
        <v>0</v>
      </c>
      <c r="H42" s="61">
        <v>103.456</v>
      </c>
      <c r="I42" s="75"/>
    </row>
    <row r="43" spans="1:9" ht="58.5" customHeight="1">
      <c r="A43" s="22"/>
      <c r="B43" s="65" t="s">
        <v>105</v>
      </c>
      <c r="C43" s="46" t="s">
        <v>52</v>
      </c>
      <c r="D43" s="46" t="s">
        <v>74</v>
      </c>
      <c r="E43" s="46" t="s">
        <v>179</v>
      </c>
      <c r="F43" s="46" t="s">
        <v>106</v>
      </c>
      <c r="G43" s="60">
        <v>0</v>
      </c>
      <c r="H43" s="61">
        <v>31.244</v>
      </c>
      <c r="I43" s="75"/>
    </row>
    <row r="44" spans="1:9" ht="54.75" customHeight="1">
      <c r="A44" s="22"/>
      <c r="B44" s="32" t="s">
        <v>60</v>
      </c>
      <c r="C44" s="46" t="s">
        <v>52</v>
      </c>
      <c r="D44" s="46" t="s">
        <v>74</v>
      </c>
      <c r="E44" s="46" t="s">
        <v>179</v>
      </c>
      <c r="F44" s="46" t="s">
        <v>61</v>
      </c>
      <c r="G44" s="61">
        <f>G45</f>
        <v>0</v>
      </c>
      <c r="H44" s="61">
        <f>H45</f>
        <v>3</v>
      </c>
      <c r="I44" s="75"/>
    </row>
    <row r="45" spans="1:9" ht="51.75" customHeight="1">
      <c r="A45" s="22"/>
      <c r="B45" s="59" t="s">
        <v>64</v>
      </c>
      <c r="C45" s="46" t="s">
        <v>52</v>
      </c>
      <c r="D45" s="46" t="s">
        <v>74</v>
      </c>
      <c r="E45" s="46" t="s">
        <v>179</v>
      </c>
      <c r="F45" s="46" t="s">
        <v>65</v>
      </c>
      <c r="G45" s="60">
        <v>0</v>
      </c>
      <c r="H45" s="76">
        <v>3</v>
      </c>
      <c r="I45" s="75"/>
    </row>
    <row r="46" spans="1:9" ht="38.25" customHeight="1">
      <c r="A46" s="77" t="s">
        <v>80</v>
      </c>
      <c r="B46" s="24" t="s">
        <v>102</v>
      </c>
      <c r="C46" s="46" t="s">
        <v>74</v>
      </c>
      <c r="D46" s="46" t="s">
        <v>220</v>
      </c>
      <c r="E46" s="46"/>
      <c r="F46" s="46"/>
      <c r="G46" s="62">
        <f>G47</f>
        <v>0</v>
      </c>
      <c r="H46" s="62">
        <f>H47</f>
        <v>2</v>
      </c>
      <c r="I46" s="75"/>
    </row>
    <row r="47" spans="1:9" ht="76.5" customHeight="1">
      <c r="A47" s="77" t="s">
        <v>83</v>
      </c>
      <c r="B47" s="24" t="s">
        <v>208</v>
      </c>
      <c r="C47" s="46" t="s">
        <v>74</v>
      </c>
      <c r="D47" s="46" t="s">
        <v>220</v>
      </c>
      <c r="E47" s="78" t="s">
        <v>178</v>
      </c>
      <c r="F47" s="46"/>
      <c r="G47" s="61">
        <f>G50</f>
        <v>0</v>
      </c>
      <c r="H47" s="61">
        <f>H48</f>
        <v>2</v>
      </c>
      <c r="I47" s="75"/>
    </row>
    <row r="48" spans="1:9" ht="75">
      <c r="A48" s="22"/>
      <c r="B48" s="23" t="s">
        <v>209</v>
      </c>
      <c r="C48" s="46" t="s">
        <v>74</v>
      </c>
      <c r="D48" s="46" t="s">
        <v>220</v>
      </c>
      <c r="E48" s="78" t="s">
        <v>178</v>
      </c>
      <c r="F48" s="46"/>
      <c r="G48" s="60">
        <f>G49</f>
        <v>0</v>
      </c>
      <c r="H48" s="61">
        <f>H49</f>
        <v>2</v>
      </c>
      <c r="I48" s="75"/>
    </row>
    <row r="49" spans="1:9" ht="76.5" customHeight="1">
      <c r="A49" s="22"/>
      <c r="B49" s="32" t="s">
        <v>110</v>
      </c>
      <c r="C49" s="46" t="s">
        <v>74</v>
      </c>
      <c r="D49" s="46" t="s">
        <v>220</v>
      </c>
      <c r="E49" s="78" t="s">
        <v>178</v>
      </c>
      <c r="F49" s="46"/>
      <c r="G49" s="60">
        <v>0</v>
      </c>
      <c r="H49" s="61">
        <f>H50</f>
        <v>2</v>
      </c>
      <c r="I49" s="75"/>
    </row>
    <row r="50" spans="1:9" ht="52.5" customHeight="1">
      <c r="A50" s="22"/>
      <c r="B50" s="59" t="s">
        <v>64</v>
      </c>
      <c r="C50" s="46" t="s">
        <v>74</v>
      </c>
      <c r="D50" s="46" t="s">
        <v>220</v>
      </c>
      <c r="E50" s="78" t="s">
        <v>177</v>
      </c>
      <c r="F50" s="46" t="s">
        <v>65</v>
      </c>
      <c r="G50" s="60">
        <v>0</v>
      </c>
      <c r="H50" s="76">
        <v>2</v>
      </c>
      <c r="I50" s="75"/>
    </row>
    <row r="51" spans="1:9" ht="18" customHeight="1">
      <c r="A51" s="22"/>
      <c r="B51" s="72" t="s">
        <v>77</v>
      </c>
      <c r="C51" s="46" t="s">
        <v>57</v>
      </c>
      <c r="D51" s="46"/>
      <c r="E51" s="46"/>
      <c r="F51" s="46"/>
      <c r="G51" s="62">
        <f>G52+G58</f>
        <v>169.81282</v>
      </c>
      <c r="H51" s="62">
        <f>H52+H58</f>
        <v>1171.81282</v>
      </c>
      <c r="I51" s="75"/>
    </row>
    <row r="52" spans="1:9" ht="18" customHeight="1">
      <c r="A52" s="77" t="s">
        <v>84</v>
      </c>
      <c r="B52" s="24" t="s">
        <v>103</v>
      </c>
      <c r="C52" s="46" t="s">
        <v>57</v>
      </c>
      <c r="D52" s="46" t="s">
        <v>78</v>
      </c>
      <c r="E52" s="46"/>
      <c r="F52" s="46"/>
      <c r="G52" s="61">
        <f>G53</f>
        <v>0</v>
      </c>
      <c r="H52" s="61">
        <f>H53</f>
        <v>2</v>
      </c>
      <c r="I52" s="75"/>
    </row>
    <row r="53" spans="1:9" ht="95.25" customHeight="1">
      <c r="A53" s="77" t="s">
        <v>87</v>
      </c>
      <c r="B53" s="32" t="s">
        <v>111</v>
      </c>
      <c r="C53" s="46" t="s">
        <v>57</v>
      </c>
      <c r="D53" s="46" t="s">
        <v>78</v>
      </c>
      <c r="E53" s="79" t="s">
        <v>180</v>
      </c>
      <c r="F53" s="46" t="s">
        <v>61</v>
      </c>
      <c r="G53" s="60">
        <f>G54</f>
        <v>0</v>
      </c>
      <c r="H53" s="61">
        <f>H54</f>
        <v>2</v>
      </c>
      <c r="I53" s="75"/>
    </row>
    <row r="54" spans="1:9" ht="55.5" customHeight="1">
      <c r="A54" s="22"/>
      <c r="B54" s="59" t="s">
        <v>64</v>
      </c>
      <c r="C54" s="46" t="s">
        <v>57</v>
      </c>
      <c r="D54" s="46" t="s">
        <v>78</v>
      </c>
      <c r="E54" s="79" t="s">
        <v>180</v>
      </c>
      <c r="F54" s="46" t="s">
        <v>65</v>
      </c>
      <c r="G54" s="60">
        <v>0</v>
      </c>
      <c r="H54" s="76">
        <v>2</v>
      </c>
      <c r="I54" s="75"/>
    </row>
    <row r="55" spans="1:9" ht="33" customHeight="1" hidden="1">
      <c r="A55" s="77" t="s">
        <v>142</v>
      </c>
      <c r="B55" s="72" t="s">
        <v>79</v>
      </c>
      <c r="C55" s="46" t="s">
        <v>57</v>
      </c>
      <c r="D55" s="46" t="s">
        <v>76</v>
      </c>
      <c r="E55" s="46"/>
      <c r="F55" s="46"/>
      <c r="G55" s="61" t="str">
        <f>G56</f>
        <v>0</v>
      </c>
      <c r="H55" s="61" t="str">
        <f>H57</f>
        <v>0</v>
      </c>
      <c r="I55" s="75"/>
    </row>
    <row r="56" spans="1:9" ht="45.75" customHeight="1" hidden="1">
      <c r="A56" s="22"/>
      <c r="B56" s="32" t="s">
        <v>60</v>
      </c>
      <c r="C56" s="46" t="s">
        <v>57</v>
      </c>
      <c r="D56" s="46" t="s">
        <v>76</v>
      </c>
      <c r="E56" s="79" t="s">
        <v>129</v>
      </c>
      <c r="F56" s="46" t="s">
        <v>61</v>
      </c>
      <c r="G56" s="60" t="str">
        <f>G57</f>
        <v>0</v>
      </c>
      <c r="H56" s="60" t="str">
        <f>H57</f>
        <v>0</v>
      </c>
      <c r="I56" s="75"/>
    </row>
    <row r="57" spans="1:9" ht="45" customHeight="1" hidden="1">
      <c r="A57" s="22"/>
      <c r="B57" s="80" t="s">
        <v>64</v>
      </c>
      <c r="C57" s="46" t="s">
        <v>57</v>
      </c>
      <c r="D57" s="46" t="s">
        <v>76</v>
      </c>
      <c r="E57" s="79" t="s">
        <v>130</v>
      </c>
      <c r="F57" s="46" t="s">
        <v>107</v>
      </c>
      <c r="G57" s="60" t="s">
        <v>59</v>
      </c>
      <c r="H57" s="76" t="s">
        <v>59</v>
      </c>
      <c r="I57" s="75"/>
    </row>
    <row r="58" spans="1:9" ht="45" customHeight="1">
      <c r="A58" s="22"/>
      <c r="B58" s="96" t="s">
        <v>79</v>
      </c>
      <c r="C58" s="67" t="s">
        <v>57</v>
      </c>
      <c r="D58" s="67" t="s">
        <v>76</v>
      </c>
      <c r="E58" s="79"/>
      <c r="F58" s="46"/>
      <c r="G58" s="62">
        <f>G59</f>
        <v>169.81282</v>
      </c>
      <c r="H58" s="62">
        <f>H59</f>
        <v>1169.81282</v>
      </c>
      <c r="I58" s="97"/>
    </row>
    <row r="59" spans="1:9" ht="56.25" customHeight="1">
      <c r="A59" s="22"/>
      <c r="B59" s="59" t="s">
        <v>113</v>
      </c>
      <c r="C59" s="46" t="s">
        <v>57</v>
      </c>
      <c r="D59" s="46" t="s">
        <v>76</v>
      </c>
      <c r="E59" s="79" t="s">
        <v>181</v>
      </c>
      <c r="F59" s="46" t="s">
        <v>65</v>
      </c>
      <c r="G59" s="61">
        <v>169.81282</v>
      </c>
      <c r="H59" s="61">
        <v>1169.81282</v>
      </c>
      <c r="I59" s="98"/>
    </row>
    <row r="60" spans="1:9" ht="18" customHeight="1">
      <c r="A60" s="81" t="s">
        <v>143</v>
      </c>
      <c r="B60" s="72" t="s">
        <v>81</v>
      </c>
      <c r="C60" s="67" t="s">
        <v>82</v>
      </c>
      <c r="D60" s="67"/>
      <c r="E60" s="67"/>
      <c r="F60" s="67"/>
      <c r="G60" s="62">
        <f>G61+G64</f>
        <v>69.36329</v>
      </c>
      <c r="H60" s="62">
        <f>H61+H64</f>
        <v>169.36329</v>
      </c>
      <c r="I60" s="82"/>
    </row>
    <row r="61" spans="1:9" ht="17.25" customHeight="1">
      <c r="A61" s="83" t="s">
        <v>144</v>
      </c>
      <c r="B61" s="72" t="s">
        <v>27</v>
      </c>
      <c r="C61" s="67" t="s">
        <v>82</v>
      </c>
      <c r="D61" s="67" t="s">
        <v>52</v>
      </c>
      <c r="E61" s="67"/>
      <c r="F61" s="67"/>
      <c r="G61" s="61">
        <f>G63</f>
        <v>69.36329</v>
      </c>
      <c r="H61" s="61">
        <f>H62</f>
        <v>119.36329</v>
      </c>
      <c r="I61" s="82"/>
    </row>
    <row r="62" spans="1:9" ht="82.5" customHeight="1">
      <c r="A62" s="81"/>
      <c r="B62" s="32" t="s">
        <v>112</v>
      </c>
      <c r="C62" s="46" t="s">
        <v>82</v>
      </c>
      <c r="D62" s="46" t="s">
        <v>52</v>
      </c>
      <c r="E62" s="46" t="s">
        <v>182</v>
      </c>
      <c r="F62" s="46" t="s">
        <v>61</v>
      </c>
      <c r="G62" s="61">
        <f>G63</f>
        <v>69.36329</v>
      </c>
      <c r="H62" s="61">
        <f>H63</f>
        <v>119.36329</v>
      </c>
      <c r="I62" s="82"/>
    </row>
    <row r="63" spans="1:9" ht="56.25" customHeight="1">
      <c r="A63" s="81"/>
      <c r="B63" s="59" t="s">
        <v>64</v>
      </c>
      <c r="C63" s="46" t="s">
        <v>82</v>
      </c>
      <c r="D63" s="46" t="s">
        <v>52</v>
      </c>
      <c r="E63" s="46" t="s">
        <v>183</v>
      </c>
      <c r="F63" s="46" t="s">
        <v>65</v>
      </c>
      <c r="G63" s="61">
        <v>69.36329</v>
      </c>
      <c r="H63" s="61">
        <v>119.36329</v>
      </c>
      <c r="I63" s="82"/>
    </row>
    <row r="64" spans="1:9" ht="18.75" customHeight="1">
      <c r="A64" s="84"/>
      <c r="B64" s="72" t="s">
        <v>29</v>
      </c>
      <c r="C64" s="67" t="s">
        <v>82</v>
      </c>
      <c r="D64" s="67" t="s">
        <v>74</v>
      </c>
      <c r="E64" s="46"/>
      <c r="F64" s="46"/>
      <c r="G64" s="62">
        <f>G66</f>
        <v>0</v>
      </c>
      <c r="H64" s="62">
        <f>H66</f>
        <v>50</v>
      </c>
      <c r="I64" s="75"/>
    </row>
    <row r="65" spans="1:9" ht="125.25" customHeight="1">
      <c r="A65" s="84"/>
      <c r="B65" s="59" t="s">
        <v>98</v>
      </c>
      <c r="C65" s="46" t="s">
        <v>82</v>
      </c>
      <c r="D65" s="46" t="s">
        <v>74</v>
      </c>
      <c r="E65" s="46" t="s">
        <v>114</v>
      </c>
      <c r="F65" s="46" t="s">
        <v>61</v>
      </c>
      <c r="G65" s="61">
        <f>G66</f>
        <v>0</v>
      </c>
      <c r="H65" s="61">
        <f>H66</f>
        <v>50</v>
      </c>
      <c r="I65" s="75"/>
    </row>
    <row r="66" spans="1:9" ht="51.75" customHeight="1">
      <c r="A66" s="84"/>
      <c r="B66" s="59" t="s">
        <v>64</v>
      </c>
      <c r="C66" s="46" t="s">
        <v>82</v>
      </c>
      <c r="D66" s="46" t="s">
        <v>74</v>
      </c>
      <c r="E66" s="46" t="s">
        <v>147</v>
      </c>
      <c r="F66" s="46" t="s">
        <v>65</v>
      </c>
      <c r="G66" s="60">
        <f>2!C22</f>
        <v>0</v>
      </c>
      <c r="H66" s="76">
        <f>2!D22</f>
        <v>50</v>
      </c>
      <c r="I66" s="75"/>
    </row>
    <row r="67" spans="1:9" ht="18.75" customHeight="1">
      <c r="A67" s="85"/>
      <c r="B67" s="72" t="s">
        <v>85</v>
      </c>
      <c r="C67" s="67" t="s">
        <v>86</v>
      </c>
      <c r="D67" s="67"/>
      <c r="E67" s="67"/>
      <c r="F67" s="67"/>
      <c r="G67" s="62">
        <f aca="true" t="shared" si="1" ref="G67:H69">G68</f>
        <v>178.9958</v>
      </c>
      <c r="H67" s="62">
        <f t="shared" si="1"/>
        <v>757.8358000000001</v>
      </c>
      <c r="I67" s="75"/>
    </row>
    <row r="68" spans="1:9" ht="18.75" customHeight="1">
      <c r="A68" s="85"/>
      <c r="B68" s="72" t="s">
        <v>33</v>
      </c>
      <c r="C68" s="67" t="s">
        <v>86</v>
      </c>
      <c r="D68" s="67" t="s">
        <v>51</v>
      </c>
      <c r="E68" s="67"/>
      <c r="F68" s="67"/>
      <c r="G68" s="61">
        <f t="shared" si="1"/>
        <v>178.9958</v>
      </c>
      <c r="H68" s="61">
        <f t="shared" si="1"/>
        <v>757.8358000000001</v>
      </c>
      <c r="I68" s="75"/>
    </row>
    <row r="69" spans="1:9" ht="127.5" customHeight="1">
      <c r="A69" s="85"/>
      <c r="B69" s="59" t="s">
        <v>88</v>
      </c>
      <c r="C69" s="46" t="s">
        <v>86</v>
      </c>
      <c r="D69" s="46" t="s">
        <v>51</v>
      </c>
      <c r="E69" s="46" t="s">
        <v>152</v>
      </c>
      <c r="F69" s="46"/>
      <c r="G69" s="61">
        <f>G70</f>
        <v>178.9958</v>
      </c>
      <c r="H69" s="61">
        <f t="shared" si="1"/>
        <v>757.8358000000001</v>
      </c>
      <c r="I69" s="75"/>
    </row>
    <row r="70" spans="1:9" ht="110.25" customHeight="1">
      <c r="A70" s="85"/>
      <c r="B70" s="74" t="s">
        <v>89</v>
      </c>
      <c r="C70" s="46" t="s">
        <v>86</v>
      </c>
      <c r="D70" s="46" t="s">
        <v>51</v>
      </c>
      <c r="E70" s="46" t="s">
        <v>153</v>
      </c>
      <c r="F70" s="46"/>
      <c r="G70" s="61">
        <f>G71+G74+G75</f>
        <v>178.9958</v>
      </c>
      <c r="H70" s="61">
        <f>H71+H72+H74+H75</f>
        <v>757.8358000000001</v>
      </c>
      <c r="I70" s="75"/>
    </row>
    <row r="71" spans="1:9" ht="51" customHeight="1">
      <c r="A71" s="85"/>
      <c r="B71" s="59" t="s">
        <v>64</v>
      </c>
      <c r="C71" s="46" t="s">
        <v>86</v>
      </c>
      <c r="D71" s="46" t="s">
        <v>51</v>
      </c>
      <c r="E71" s="46" t="s">
        <v>153</v>
      </c>
      <c r="F71" s="46" t="s">
        <v>65</v>
      </c>
      <c r="G71" s="60">
        <v>178.9958</v>
      </c>
      <c r="H71" s="76">
        <v>216.9248</v>
      </c>
      <c r="I71" s="75"/>
    </row>
    <row r="72" spans="1:9" ht="130.5" customHeight="1">
      <c r="A72" s="85"/>
      <c r="B72" s="74" t="s">
        <v>90</v>
      </c>
      <c r="C72" s="46" t="s">
        <v>86</v>
      </c>
      <c r="D72" s="46" t="s">
        <v>51</v>
      </c>
      <c r="E72" s="46" t="s">
        <v>116</v>
      </c>
      <c r="F72" s="46"/>
      <c r="G72" s="61">
        <f>G73</f>
        <v>0</v>
      </c>
      <c r="H72" s="61">
        <f>H73</f>
        <v>419.711</v>
      </c>
      <c r="I72" s="75"/>
    </row>
    <row r="73" spans="1:9" ht="18.75" customHeight="1">
      <c r="A73" s="85"/>
      <c r="B73" s="2" t="s">
        <v>6</v>
      </c>
      <c r="C73" s="46" t="s">
        <v>86</v>
      </c>
      <c r="D73" s="46" t="s">
        <v>51</v>
      </c>
      <c r="E73" s="46" t="s">
        <v>116</v>
      </c>
      <c r="F73" s="46" t="s">
        <v>91</v>
      </c>
      <c r="G73" s="60">
        <v>0</v>
      </c>
      <c r="H73" s="76">
        <v>419.711</v>
      </c>
      <c r="I73" s="75"/>
    </row>
    <row r="74" spans="1:9" ht="41.25" customHeight="1">
      <c r="A74" s="85"/>
      <c r="B74" s="123" t="s">
        <v>66</v>
      </c>
      <c r="C74" s="46" t="s">
        <v>86</v>
      </c>
      <c r="D74" s="46" t="s">
        <v>51</v>
      </c>
      <c r="E74" s="46" t="s">
        <v>153</v>
      </c>
      <c r="F74" s="46" t="s">
        <v>67</v>
      </c>
      <c r="G74" s="60">
        <v>0</v>
      </c>
      <c r="H74" s="76">
        <v>115.2</v>
      </c>
      <c r="I74" s="75"/>
    </row>
    <row r="75" spans="1:9" ht="18.75" customHeight="1">
      <c r="A75" s="85"/>
      <c r="B75" s="2" t="s">
        <v>189</v>
      </c>
      <c r="C75" s="46" t="s">
        <v>86</v>
      </c>
      <c r="D75" s="46" t="s">
        <v>51</v>
      </c>
      <c r="E75" s="46" t="s">
        <v>153</v>
      </c>
      <c r="F75" s="46" t="s">
        <v>160</v>
      </c>
      <c r="G75" s="60">
        <v>0</v>
      </c>
      <c r="H75" s="76">
        <v>6</v>
      </c>
      <c r="I75" s="75"/>
    </row>
    <row r="76" spans="1:9" ht="19.5" customHeight="1">
      <c r="A76" s="85"/>
      <c r="B76" s="72" t="s">
        <v>92</v>
      </c>
      <c r="C76" s="67" t="s">
        <v>69</v>
      </c>
      <c r="D76" s="67"/>
      <c r="E76" s="67"/>
      <c r="F76" s="67"/>
      <c r="G76" s="62">
        <f>G77</f>
        <v>20.00000000000007</v>
      </c>
      <c r="H76" s="62">
        <f>H77</f>
        <v>744.9939999999999</v>
      </c>
      <c r="I76" s="75"/>
    </row>
    <row r="77" spans="1:9" ht="19.5" customHeight="1">
      <c r="A77" s="85"/>
      <c r="B77" s="72" t="s">
        <v>37</v>
      </c>
      <c r="C77" s="67" t="s">
        <v>69</v>
      </c>
      <c r="D77" s="67" t="s">
        <v>82</v>
      </c>
      <c r="E77" s="67"/>
      <c r="F77" s="67"/>
      <c r="G77" s="61">
        <f>G78</f>
        <v>20.00000000000007</v>
      </c>
      <c r="H77" s="61">
        <f>H78</f>
        <v>744.9939999999999</v>
      </c>
      <c r="I77" s="75"/>
    </row>
    <row r="78" spans="1:9" ht="127.5" customHeight="1">
      <c r="A78" s="85"/>
      <c r="B78" s="59" t="s">
        <v>93</v>
      </c>
      <c r="C78" s="46" t="s">
        <v>69</v>
      </c>
      <c r="D78" s="46" t="s">
        <v>82</v>
      </c>
      <c r="E78" s="46" t="s">
        <v>118</v>
      </c>
      <c r="F78" s="46"/>
      <c r="G78" s="61">
        <f>G79</f>
        <v>20.00000000000007</v>
      </c>
      <c r="H78" s="61">
        <f>H79+H87</f>
        <v>744.9939999999999</v>
      </c>
      <c r="I78" s="75"/>
    </row>
    <row r="79" spans="1:9" ht="57" customHeight="1">
      <c r="A79" s="85"/>
      <c r="B79" s="59" t="s">
        <v>55</v>
      </c>
      <c r="C79" s="46" t="s">
        <v>69</v>
      </c>
      <c r="D79" s="46" t="s">
        <v>82</v>
      </c>
      <c r="E79" s="46" t="s">
        <v>119</v>
      </c>
      <c r="F79" s="46"/>
      <c r="G79" s="61">
        <f>G80</f>
        <v>20.00000000000007</v>
      </c>
      <c r="H79" s="61">
        <f>H80</f>
        <v>704.9939999999999</v>
      </c>
      <c r="I79" s="75"/>
    </row>
    <row r="80" spans="1:9" ht="110.25" customHeight="1">
      <c r="A80" s="85"/>
      <c r="B80" s="59" t="s">
        <v>120</v>
      </c>
      <c r="C80" s="46" t="s">
        <v>69</v>
      </c>
      <c r="D80" s="46" t="s">
        <v>82</v>
      </c>
      <c r="E80" s="46" t="s">
        <v>131</v>
      </c>
      <c r="F80" s="46" t="s">
        <v>0</v>
      </c>
      <c r="G80" s="60">
        <f>G81+G82+G83+G84+G85+G86+G87+G88+G89</f>
        <v>20.00000000000007</v>
      </c>
      <c r="H80" s="61">
        <f>H85+H86+H88+H89</f>
        <v>704.9939999999999</v>
      </c>
      <c r="I80" s="75"/>
    </row>
    <row r="81" spans="1:9" ht="22.5" customHeight="1">
      <c r="A81" s="85"/>
      <c r="B81" s="74" t="s">
        <v>214</v>
      </c>
      <c r="C81" s="46" t="s">
        <v>69</v>
      </c>
      <c r="D81" s="46" t="s">
        <v>82</v>
      </c>
      <c r="E81" s="46" t="s">
        <v>131</v>
      </c>
      <c r="F81" s="46" t="s">
        <v>217</v>
      </c>
      <c r="G81" s="60">
        <v>-256.986</v>
      </c>
      <c r="H81" s="61">
        <v>-256.986</v>
      </c>
      <c r="I81" s="75"/>
    </row>
    <row r="82" spans="1:9" ht="77.25" customHeight="1">
      <c r="A82" s="85"/>
      <c r="B82" s="74" t="s">
        <v>215</v>
      </c>
      <c r="C82" s="46" t="s">
        <v>69</v>
      </c>
      <c r="D82" s="46" t="s">
        <v>82</v>
      </c>
      <c r="E82" s="46" t="s">
        <v>131</v>
      </c>
      <c r="F82" s="46" t="s">
        <v>218</v>
      </c>
      <c r="G82" s="60">
        <v>-77.61</v>
      </c>
      <c r="H82" s="61">
        <v>-77.61</v>
      </c>
      <c r="I82" s="75"/>
    </row>
    <row r="83" spans="1:9" ht="20.25" customHeight="1">
      <c r="A83" s="85"/>
      <c r="B83" s="74" t="s">
        <v>214</v>
      </c>
      <c r="C83" s="46" t="s">
        <v>69</v>
      </c>
      <c r="D83" s="46" t="s">
        <v>82</v>
      </c>
      <c r="E83" s="46" t="s">
        <v>191</v>
      </c>
      <c r="F83" s="46" t="s">
        <v>217</v>
      </c>
      <c r="G83" s="60">
        <v>-284.484</v>
      </c>
      <c r="H83" s="61">
        <v>-284.48</v>
      </c>
      <c r="I83" s="75"/>
    </row>
    <row r="84" spans="1:9" ht="72.75" customHeight="1">
      <c r="A84" s="85"/>
      <c r="B84" s="74" t="s">
        <v>215</v>
      </c>
      <c r="C84" s="46" t="s">
        <v>69</v>
      </c>
      <c r="D84" s="46" t="s">
        <v>82</v>
      </c>
      <c r="E84" s="46" t="s">
        <v>191</v>
      </c>
      <c r="F84" s="46" t="s">
        <v>218</v>
      </c>
      <c r="G84" s="60">
        <v>-85.914</v>
      </c>
      <c r="H84" s="61">
        <v>-85.91</v>
      </c>
      <c r="I84" s="75"/>
    </row>
    <row r="85" spans="1:9" ht="40.5" customHeight="1">
      <c r="A85" s="85"/>
      <c r="B85" s="65" t="s">
        <v>104</v>
      </c>
      <c r="C85" s="46" t="s">
        <v>69</v>
      </c>
      <c r="D85" s="46" t="s">
        <v>82</v>
      </c>
      <c r="E85" s="46" t="s">
        <v>131</v>
      </c>
      <c r="F85" s="46" t="s">
        <v>56</v>
      </c>
      <c r="G85" s="60">
        <v>256.986</v>
      </c>
      <c r="H85" s="76">
        <v>256.986</v>
      </c>
      <c r="I85" s="75"/>
    </row>
    <row r="86" spans="1:9" ht="90" customHeight="1">
      <c r="A86" s="85"/>
      <c r="B86" s="65" t="s">
        <v>105</v>
      </c>
      <c r="C86" s="46" t="s">
        <v>69</v>
      </c>
      <c r="D86" s="46" t="s">
        <v>82</v>
      </c>
      <c r="E86" s="46" t="s">
        <v>131</v>
      </c>
      <c r="F86" s="46" t="s">
        <v>106</v>
      </c>
      <c r="G86" s="60">
        <v>77.61</v>
      </c>
      <c r="H86" s="76">
        <v>77.61</v>
      </c>
      <c r="I86" s="75"/>
    </row>
    <row r="87" spans="1:9" ht="56.25" customHeight="1">
      <c r="A87" s="85"/>
      <c r="B87" s="59" t="s">
        <v>64</v>
      </c>
      <c r="C87" s="46" t="s">
        <v>69</v>
      </c>
      <c r="D87" s="46" t="s">
        <v>82</v>
      </c>
      <c r="E87" s="46" t="s">
        <v>121</v>
      </c>
      <c r="F87" s="46" t="s">
        <v>65</v>
      </c>
      <c r="G87" s="60">
        <v>20</v>
      </c>
      <c r="H87" s="76">
        <v>40</v>
      </c>
      <c r="I87" s="75"/>
    </row>
    <row r="88" spans="1:9" ht="40.5" customHeight="1">
      <c r="A88" s="85"/>
      <c r="B88" s="65" t="s">
        <v>104</v>
      </c>
      <c r="C88" s="46" t="s">
        <v>69</v>
      </c>
      <c r="D88" s="46" t="s">
        <v>82</v>
      </c>
      <c r="E88" s="46" t="s">
        <v>191</v>
      </c>
      <c r="F88" s="46" t="s">
        <v>56</v>
      </c>
      <c r="G88" s="60">
        <v>284.484</v>
      </c>
      <c r="H88" s="76">
        <v>284.484</v>
      </c>
      <c r="I88" s="75"/>
    </row>
    <row r="89" spans="1:9" ht="99" customHeight="1">
      <c r="A89" s="85"/>
      <c r="B89" s="65" t="s">
        <v>105</v>
      </c>
      <c r="C89" s="46" t="s">
        <v>69</v>
      </c>
      <c r="D89" s="46" t="s">
        <v>82</v>
      </c>
      <c r="E89" s="46" t="s">
        <v>191</v>
      </c>
      <c r="F89" s="46" t="s">
        <v>106</v>
      </c>
      <c r="G89" s="60">
        <v>85.914</v>
      </c>
      <c r="H89" s="76">
        <v>85.914</v>
      </c>
      <c r="I89" s="75"/>
    </row>
    <row r="90" spans="1:9" ht="18.75">
      <c r="A90" s="86"/>
      <c r="B90" s="133" t="s">
        <v>38</v>
      </c>
      <c r="C90" s="134"/>
      <c r="D90" s="134"/>
      <c r="E90" s="134"/>
      <c r="F90" s="135"/>
      <c r="G90" s="101">
        <f>G8+G37+G46+G51+G60+G67+G76</f>
        <v>438.1719100000001</v>
      </c>
      <c r="H90" s="101">
        <f>H8+H37+H46+H51+H60+H67+H76</f>
        <v>5227.201909999999</v>
      </c>
      <c r="I90" s="87"/>
    </row>
  </sheetData>
  <sheetProtection/>
  <mergeCells count="5">
    <mergeCell ref="A4:H4"/>
    <mergeCell ref="F5:I5"/>
    <mergeCell ref="B90:F90"/>
    <mergeCell ref="F2:H2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2" manualBreakCount="2">
    <brk id="19" max="7" man="1"/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view="pageBreakPreview" zoomScale="96" zoomScaleSheetLayoutView="96" zoomScalePageLayoutView="0" workbookViewId="0" topLeftCell="A77">
      <selection activeCell="E83" sqref="E83"/>
    </sheetView>
  </sheetViews>
  <sheetFormatPr defaultColWidth="9.00390625" defaultRowHeight="12.75"/>
  <cols>
    <col min="1" max="1" width="48.625" style="0" customWidth="1"/>
    <col min="2" max="2" width="10.375" style="0" customWidth="1"/>
    <col min="4" max="4" width="11.375" style="0" customWidth="1"/>
    <col min="5" max="5" width="17.625" style="0" customWidth="1"/>
    <col min="6" max="6" width="11.125" style="0" customWidth="1"/>
    <col min="7" max="7" width="12.25390625" style="0" customWidth="1"/>
    <col min="8" max="8" width="15.875" style="0" customWidth="1"/>
    <col min="9" max="9" width="12.625" style="0" customWidth="1"/>
  </cols>
  <sheetData>
    <row r="1" spans="5:8" ht="138" customHeight="1">
      <c r="E1" s="138" t="s">
        <v>221</v>
      </c>
      <c r="F1" s="138"/>
      <c r="G1" s="138"/>
      <c r="H1" s="138"/>
    </row>
    <row r="2" spans="1:9" ht="133.5" customHeight="1">
      <c r="A2" s="38"/>
      <c r="B2" s="88"/>
      <c r="C2" s="89"/>
      <c r="D2" s="89"/>
      <c r="E2" s="138" t="s">
        <v>212</v>
      </c>
      <c r="F2" s="138"/>
      <c r="G2" s="138"/>
      <c r="H2" s="138"/>
      <c r="I2" s="26"/>
    </row>
    <row r="3" spans="1:9" ht="18.75">
      <c r="A3" s="38"/>
      <c r="B3" s="39"/>
      <c r="C3" s="39"/>
      <c r="D3" s="39"/>
      <c r="E3" s="39"/>
      <c r="F3" s="34"/>
      <c r="G3" s="34"/>
      <c r="H3" s="34"/>
      <c r="I3" s="13"/>
    </row>
    <row r="4" spans="1:9" ht="43.5" customHeight="1">
      <c r="A4" s="136" t="s">
        <v>222</v>
      </c>
      <c r="B4" s="130"/>
      <c r="C4" s="130"/>
      <c r="D4" s="130"/>
      <c r="E4" s="130"/>
      <c r="F4" s="130"/>
      <c r="G4" s="130"/>
      <c r="H4" s="130"/>
      <c r="I4" s="18"/>
    </row>
    <row r="5" spans="1:9" ht="18.75">
      <c r="A5" s="43"/>
      <c r="B5" s="43"/>
      <c r="C5" s="43"/>
      <c r="D5" s="43"/>
      <c r="E5" s="44"/>
      <c r="F5" s="45"/>
      <c r="G5" s="45"/>
      <c r="H5" s="44" t="s">
        <v>94</v>
      </c>
      <c r="I5" s="14"/>
    </row>
    <row r="6" spans="1:9" ht="131.25">
      <c r="A6" s="29" t="s">
        <v>40</v>
      </c>
      <c r="B6" s="49" t="s">
        <v>95</v>
      </c>
      <c r="C6" s="46" t="s">
        <v>41</v>
      </c>
      <c r="D6" s="46" t="s">
        <v>42</v>
      </c>
      <c r="E6" s="46" t="s">
        <v>43</v>
      </c>
      <c r="F6" s="46" t="s">
        <v>44</v>
      </c>
      <c r="G6" s="49" t="s">
        <v>4</v>
      </c>
      <c r="H6" s="29" t="s">
        <v>219</v>
      </c>
      <c r="I6" s="19"/>
    </row>
    <row r="7" spans="1:9" ht="18.75">
      <c r="A7" s="16">
        <v>2</v>
      </c>
      <c r="B7" s="46" t="s">
        <v>46</v>
      </c>
      <c r="C7" s="46" t="s">
        <v>47</v>
      </c>
      <c r="D7" s="46" t="s">
        <v>48</v>
      </c>
      <c r="E7" s="46" t="s">
        <v>96</v>
      </c>
      <c r="F7" s="46" t="s">
        <v>97</v>
      </c>
      <c r="G7" s="16">
        <v>8</v>
      </c>
      <c r="H7" s="16">
        <v>9</v>
      </c>
      <c r="I7" s="17"/>
    </row>
    <row r="8" spans="1:9" ht="35.25" customHeight="1">
      <c r="A8" s="54" t="s">
        <v>3</v>
      </c>
      <c r="B8" s="67" t="s">
        <v>5</v>
      </c>
      <c r="C8" s="67"/>
      <c r="D8" s="67"/>
      <c r="E8" s="67"/>
      <c r="F8" s="67"/>
      <c r="G8" s="62">
        <f>G9+G13+G23+G31+G40+G54+G74+G84</f>
        <v>438.17190999999997</v>
      </c>
      <c r="H8" s="62">
        <f>H9+H13+H23+H27+H31+H40+H54+H84</f>
        <v>5277.20191</v>
      </c>
      <c r="I8" s="20"/>
    </row>
    <row r="9" spans="1:9" ht="37.5">
      <c r="A9" s="24" t="s">
        <v>102</v>
      </c>
      <c r="B9" s="67" t="s">
        <v>5</v>
      </c>
      <c r="C9" s="67" t="s">
        <v>74</v>
      </c>
      <c r="D9" s="67"/>
      <c r="E9" s="67"/>
      <c r="F9" s="67"/>
      <c r="G9" s="62">
        <f>G10</f>
        <v>0</v>
      </c>
      <c r="H9" s="62">
        <f>H10</f>
        <v>2</v>
      </c>
      <c r="I9" s="20"/>
    </row>
    <row r="10" spans="1:9" ht="75">
      <c r="A10" s="23" t="s">
        <v>223</v>
      </c>
      <c r="B10" s="67" t="s">
        <v>5</v>
      </c>
      <c r="C10" s="67" t="s">
        <v>74</v>
      </c>
      <c r="D10" s="67" t="s">
        <v>76</v>
      </c>
      <c r="E10" s="78"/>
      <c r="F10" s="67"/>
      <c r="G10" s="61">
        <f>G12</f>
        <v>0</v>
      </c>
      <c r="H10" s="61">
        <f>H12</f>
        <v>2</v>
      </c>
      <c r="I10" s="20"/>
    </row>
    <row r="11" spans="1:9" ht="78" customHeight="1">
      <c r="A11" s="32" t="s">
        <v>110</v>
      </c>
      <c r="B11" s="46" t="s">
        <v>5</v>
      </c>
      <c r="C11" s="46" t="s">
        <v>74</v>
      </c>
      <c r="D11" s="46" t="s">
        <v>76</v>
      </c>
      <c r="E11" s="78" t="s">
        <v>178</v>
      </c>
      <c r="F11" s="46"/>
      <c r="G11" s="61">
        <f>G12</f>
        <v>0</v>
      </c>
      <c r="H11" s="61">
        <f>H12</f>
        <v>2</v>
      </c>
      <c r="I11" s="20"/>
    </row>
    <row r="12" spans="1:9" ht="54" customHeight="1">
      <c r="A12" s="59" t="s">
        <v>64</v>
      </c>
      <c r="B12" s="46" t="s">
        <v>5</v>
      </c>
      <c r="C12" s="46" t="s">
        <v>74</v>
      </c>
      <c r="D12" s="46" t="s">
        <v>76</v>
      </c>
      <c r="E12" s="78" t="s">
        <v>177</v>
      </c>
      <c r="F12" s="46" t="s">
        <v>65</v>
      </c>
      <c r="G12" s="61">
        <f>3!G50</f>
        <v>0</v>
      </c>
      <c r="H12" s="61">
        <f>3!H50</f>
        <v>2</v>
      </c>
      <c r="I12" s="20"/>
    </row>
    <row r="13" spans="1:9" ht="19.5" customHeight="1">
      <c r="A13" s="72" t="s">
        <v>77</v>
      </c>
      <c r="B13" s="67" t="s">
        <v>5</v>
      </c>
      <c r="C13" s="67" t="s">
        <v>57</v>
      </c>
      <c r="D13" s="67"/>
      <c r="E13" s="78"/>
      <c r="F13" s="46"/>
      <c r="G13" s="62">
        <f>G14+G20</f>
        <v>169.81282</v>
      </c>
      <c r="H13" s="62">
        <f>H14+H20</f>
        <v>1171.81282</v>
      </c>
      <c r="I13" s="20"/>
    </row>
    <row r="14" spans="1:9" ht="18.75">
      <c r="A14" s="24" t="s">
        <v>103</v>
      </c>
      <c r="B14" s="46" t="s">
        <v>57</v>
      </c>
      <c r="C14" s="46" t="s">
        <v>78</v>
      </c>
      <c r="D14" s="46"/>
      <c r="E14" s="46"/>
      <c r="F14" s="46"/>
      <c r="G14" s="61">
        <f>G16</f>
        <v>0</v>
      </c>
      <c r="H14" s="61">
        <f>H16</f>
        <v>2</v>
      </c>
      <c r="I14" s="20"/>
    </row>
    <row r="15" spans="1:9" ht="97.5" customHeight="1">
      <c r="A15" s="32" t="s">
        <v>111</v>
      </c>
      <c r="B15" s="46" t="s">
        <v>5</v>
      </c>
      <c r="C15" s="46" t="s">
        <v>57</v>
      </c>
      <c r="D15" s="46" t="s">
        <v>78</v>
      </c>
      <c r="E15" s="79" t="s">
        <v>184</v>
      </c>
      <c r="F15" s="46"/>
      <c r="G15" s="61">
        <f>G16</f>
        <v>0</v>
      </c>
      <c r="H15" s="61">
        <f>H16</f>
        <v>2</v>
      </c>
      <c r="I15" s="20"/>
    </row>
    <row r="16" spans="1:9" ht="59.25" customHeight="1">
      <c r="A16" s="59" t="s">
        <v>64</v>
      </c>
      <c r="B16" s="46" t="s">
        <v>5</v>
      </c>
      <c r="C16" s="46" t="s">
        <v>57</v>
      </c>
      <c r="D16" s="46" t="s">
        <v>78</v>
      </c>
      <c r="E16" s="79" t="s">
        <v>180</v>
      </c>
      <c r="F16" s="46" t="s">
        <v>65</v>
      </c>
      <c r="G16" s="61">
        <f>3!G54</f>
        <v>0</v>
      </c>
      <c r="H16" s="61">
        <f>3!H54</f>
        <v>2</v>
      </c>
      <c r="I16" s="20"/>
    </row>
    <row r="17" spans="1:9" ht="18.75" customHeight="1" hidden="1">
      <c r="A17" s="72" t="s">
        <v>24</v>
      </c>
      <c r="B17" s="46" t="s">
        <v>5</v>
      </c>
      <c r="C17" s="46" t="s">
        <v>57</v>
      </c>
      <c r="D17" s="46" t="s">
        <v>76</v>
      </c>
      <c r="E17" s="46"/>
      <c r="F17" s="46"/>
      <c r="G17" s="61">
        <f>G19</f>
        <v>0</v>
      </c>
      <c r="H17" s="61">
        <f>H19</f>
        <v>0</v>
      </c>
      <c r="I17" s="20"/>
    </row>
    <row r="18" spans="1:9" ht="18.75" customHeight="1" hidden="1">
      <c r="A18" s="32" t="s">
        <v>60</v>
      </c>
      <c r="B18" s="46" t="s">
        <v>5</v>
      </c>
      <c r="C18" s="46" t="s">
        <v>57</v>
      </c>
      <c r="D18" s="46" t="s">
        <v>76</v>
      </c>
      <c r="E18" s="79" t="s">
        <v>129</v>
      </c>
      <c r="F18" s="46" t="s">
        <v>61</v>
      </c>
      <c r="G18" s="61">
        <f>G19</f>
        <v>0</v>
      </c>
      <c r="H18" s="61">
        <f>H19</f>
        <v>0</v>
      </c>
      <c r="I18" s="20"/>
    </row>
    <row r="19" spans="1:9" ht="47.25" customHeight="1" hidden="1">
      <c r="A19" s="80" t="s">
        <v>64</v>
      </c>
      <c r="B19" s="46" t="s">
        <v>5</v>
      </c>
      <c r="C19" s="46" t="s">
        <v>57</v>
      </c>
      <c r="D19" s="46" t="s">
        <v>76</v>
      </c>
      <c r="E19" s="79" t="s">
        <v>130</v>
      </c>
      <c r="F19" s="46" t="s">
        <v>107</v>
      </c>
      <c r="G19" s="61">
        <v>0</v>
      </c>
      <c r="H19" s="61">
        <v>0</v>
      </c>
      <c r="I19" s="20"/>
    </row>
    <row r="20" spans="1:9" ht="36" customHeight="1">
      <c r="A20" s="96" t="s">
        <v>24</v>
      </c>
      <c r="B20" s="67" t="s">
        <v>5</v>
      </c>
      <c r="C20" s="67" t="s">
        <v>57</v>
      </c>
      <c r="D20" s="67" t="s">
        <v>76</v>
      </c>
      <c r="E20" s="79"/>
      <c r="F20" s="46"/>
      <c r="G20" s="62">
        <f>G21</f>
        <v>169.81282</v>
      </c>
      <c r="H20" s="62">
        <f>H21</f>
        <v>1169.81282</v>
      </c>
      <c r="I20" s="20"/>
    </row>
    <row r="21" spans="1:9" ht="59.25" customHeight="1">
      <c r="A21" s="80" t="s">
        <v>156</v>
      </c>
      <c r="B21" s="46" t="s">
        <v>5</v>
      </c>
      <c r="C21" s="46" t="s">
        <v>57</v>
      </c>
      <c r="D21" s="46" t="s">
        <v>76</v>
      </c>
      <c r="E21" s="79" t="s">
        <v>181</v>
      </c>
      <c r="F21" s="46"/>
      <c r="G21" s="61">
        <f>G22</f>
        <v>169.81282</v>
      </c>
      <c r="H21" s="61">
        <f>H22</f>
        <v>1169.81282</v>
      </c>
      <c r="I21" s="20"/>
    </row>
    <row r="22" spans="1:9" ht="63" customHeight="1">
      <c r="A22" s="59" t="s">
        <v>113</v>
      </c>
      <c r="B22" s="46" t="s">
        <v>5</v>
      </c>
      <c r="C22" s="46" t="s">
        <v>57</v>
      </c>
      <c r="D22" s="46" t="s">
        <v>76</v>
      </c>
      <c r="E22" s="79" t="s">
        <v>181</v>
      </c>
      <c r="F22" s="46" t="s">
        <v>65</v>
      </c>
      <c r="G22" s="61">
        <f>3!G59</f>
        <v>169.81282</v>
      </c>
      <c r="H22" s="61">
        <f>3!H59</f>
        <v>1169.81282</v>
      </c>
      <c r="I22" s="20"/>
    </row>
    <row r="23" spans="1:9" ht="19.5" customHeight="1">
      <c r="A23" s="72" t="s">
        <v>81</v>
      </c>
      <c r="B23" s="67" t="s">
        <v>5</v>
      </c>
      <c r="C23" s="67" t="s">
        <v>82</v>
      </c>
      <c r="D23" s="67"/>
      <c r="E23" s="67"/>
      <c r="F23" s="67"/>
      <c r="G23" s="62">
        <f>G24+G27</f>
        <v>69.36329</v>
      </c>
      <c r="H23" s="62">
        <f>H24+H27</f>
        <v>169.36329</v>
      </c>
      <c r="I23" s="20"/>
    </row>
    <row r="24" spans="1:9" ht="18.75">
      <c r="A24" s="90" t="s">
        <v>27</v>
      </c>
      <c r="B24" s="67" t="s">
        <v>5</v>
      </c>
      <c r="C24" s="67" t="s">
        <v>82</v>
      </c>
      <c r="D24" s="67" t="s">
        <v>52</v>
      </c>
      <c r="E24" s="91"/>
      <c r="F24" s="91"/>
      <c r="G24" s="118">
        <f>G26</f>
        <v>69.36329</v>
      </c>
      <c r="H24" s="118">
        <f>H26</f>
        <v>119.36329</v>
      </c>
      <c r="I24" s="20"/>
    </row>
    <row r="25" spans="1:9" ht="76.5" customHeight="1">
      <c r="A25" s="32" t="s">
        <v>112</v>
      </c>
      <c r="B25" s="46" t="s">
        <v>5</v>
      </c>
      <c r="C25" s="46" t="s">
        <v>82</v>
      </c>
      <c r="D25" s="46" t="s">
        <v>52</v>
      </c>
      <c r="E25" s="46" t="s">
        <v>182</v>
      </c>
      <c r="F25" s="92"/>
      <c r="G25" s="118">
        <f>G26</f>
        <v>69.36329</v>
      </c>
      <c r="H25" s="118">
        <f>H26</f>
        <v>119.36329</v>
      </c>
      <c r="I25" s="20"/>
    </row>
    <row r="26" spans="1:9" ht="52.5" customHeight="1">
      <c r="A26" s="59" t="s">
        <v>113</v>
      </c>
      <c r="B26" s="46" t="s">
        <v>5</v>
      </c>
      <c r="C26" s="46" t="s">
        <v>82</v>
      </c>
      <c r="D26" s="46" t="s">
        <v>52</v>
      </c>
      <c r="E26" s="46" t="s">
        <v>183</v>
      </c>
      <c r="F26" s="46" t="s">
        <v>65</v>
      </c>
      <c r="G26" s="61">
        <f>3!G63</f>
        <v>69.36329</v>
      </c>
      <c r="H26" s="61">
        <f>3!H63</f>
        <v>119.36329</v>
      </c>
      <c r="I26" s="20"/>
    </row>
    <row r="27" spans="1:9" ht="18.75" customHeight="1">
      <c r="A27" s="72" t="s">
        <v>29</v>
      </c>
      <c r="B27" s="67" t="s">
        <v>5</v>
      </c>
      <c r="C27" s="67" t="s">
        <v>82</v>
      </c>
      <c r="D27" s="67"/>
      <c r="E27" s="67"/>
      <c r="F27" s="67"/>
      <c r="G27" s="62">
        <f aca="true" t="shared" si="0" ref="G27:H29">G28</f>
        <v>0</v>
      </c>
      <c r="H27" s="62">
        <f t="shared" si="0"/>
        <v>50</v>
      </c>
      <c r="I27" s="20"/>
    </row>
    <row r="28" spans="1:9" ht="18.75" customHeight="1">
      <c r="A28" s="72" t="s">
        <v>29</v>
      </c>
      <c r="B28" s="67" t="s">
        <v>5</v>
      </c>
      <c r="C28" s="67" t="s">
        <v>82</v>
      </c>
      <c r="D28" s="67" t="s">
        <v>74</v>
      </c>
      <c r="E28" s="67"/>
      <c r="F28" s="67"/>
      <c r="G28" s="62">
        <f t="shared" si="0"/>
        <v>0</v>
      </c>
      <c r="H28" s="62">
        <f t="shared" si="0"/>
        <v>50</v>
      </c>
      <c r="I28" s="21"/>
    </row>
    <row r="29" spans="1:9" ht="125.25" customHeight="1">
      <c r="A29" s="59" t="s">
        <v>98</v>
      </c>
      <c r="B29" s="46" t="s">
        <v>5</v>
      </c>
      <c r="C29" s="46" t="s">
        <v>82</v>
      </c>
      <c r="D29" s="46" t="s">
        <v>74</v>
      </c>
      <c r="E29" s="46" t="s">
        <v>114</v>
      </c>
      <c r="F29" s="46"/>
      <c r="G29" s="61">
        <f t="shared" si="0"/>
        <v>0</v>
      </c>
      <c r="H29" s="61">
        <f t="shared" si="0"/>
        <v>50</v>
      </c>
      <c r="I29" s="21"/>
    </row>
    <row r="30" spans="1:9" ht="57" customHeight="1">
      <c r="A30" s="59" t="s">
        <v>64</v>
      </c>
      <c r="B30" s="46" t="s">
        <v>5</v>
      </c>
      <c r="C30" s="46" t="s">
        <v>82</v>
      </c>
      <c r="D30" s="46" t="s">
        <v>74</v>
      </c>
      <c r="E30" s="46" t="s">
        <v>147</v>
      </c>
      <c r="F30" s="46" t="s">
        <v>65</v>
      </c>
      <c r="G30" s="60">
        <f>3!G66</f>
        <v>0</v>
      </c>
      <c r="H30" s="76">
        <f>3!H66</f>
        <v>50</v>
      </c>
      <c r="I30" s="21"/>
    </row>
    <row r="31" spans="1:9" ht="18.75" customHeight="1">
      <c r="A31" s="72" t="s">
        <v>85</v>
      </c>
      <c r="B31" s="67" t="s">
        <v>5</v>
      </c>
      <c r="C31" s="67" t="s">
        <v>86</v>
      </c>
      <c r="D31" s="67"/>
      <c r="E31" s="67"/>
      <c r="F31" s="67"/>
      <c r="G31" s="62">
        <f aca="true" t="shared" si="1" ref="G31:H33">G32</f>
        <v>178.9958</v>
      </c>
      <c r="H31" s="62">
        <f t="shared" si="1"/>
        <v>757.8358000000001</v>
      </c>
      <c r="I31" s="21"/>
    </row>
    <row r="32" spans="1:9" ht="18.75" customHeight="1">
      <c r="A32" s="72" t="s">
        <v>33</v>
      </c>
      <c r="B32" s="67" t="s">
        <v>5</v>
      </c>
      <c r="C32" s="67" t="s">
        <v>86</v>
      </c>
      <c r="D32" s="67" t="s">
        <v>51</v>
      </c>
      <c r="E32" s="67"/>
      <c r="F32" s="67"/>
      <c r="G32" s="62">
        <f t="shared" si="1"/>
        <v>178.9958</v>
      </c>
      <c r="H32" s="62">
        <f t="shared" si="1"/>
        <v>757.8358000000001</v>
      </c>
      <c r="I32" s="21"/>
    </row>
    <row r="33" spans="1:9" ht="109.5" customHeight="1">
      <c r="A33" s="59" t="s">
        <v>99</v>
      </c>
      <c r="B33" s="67" t="s">
        <v>5</v>
      </c>
      <c r="C33" s="46" t="s">
        <v>86</v>
      </c>
      <c r="D33" s="46" t="s">
        <v>51</v>
      </c>
      <c r="E33" s="46" t="s">
        <v>152</v>
      </c>
      <c r="F33" s="46"/>
      <c r="G33" s="61">
        <f t="shared" si="1"/>
        <v>178.9958</v>
      </c>
      <c r="H33" s="61">
        <f t="shared" si="1"/>
        <v>757.8358000000001</v>
      </c>
      <c r="I33" s="21"/>
    </row>
    <row r="34" spans="1:9" ht="92.25" customHeight="1">
      <c r="A34" s="59" t="s">
        <v>89</v>
      </c>
      <c r="B34" s="67" t="s">
        <v>5</v>
      </c>
      <c r="C34" s="46" t="s">
        <v>86</v>
      </c>
      <c r="D34" s="46" t="s">
        <v>51</v>
      </c>
      <c r="E34" s="46" t="s">
        <v>115</v>
      </c>
      <c r="F34" s="46"/>
      <c r="G34" s="61">
        <f>G35+G36+G38+G39</f>
        <v>178.9958</v>
      </c>
      <c r="H34" s="61">
        <f>H35+H36+H38+H39</f>
        <v>757.8358000000001</v>
      </c>
      <c r="I34" s="21"/>
    </row>
    <row r="35" spans="1:9" ht="56.25" customHeight="1">
      <c r="A35" s="59" t="s">
        <v>64</v>
      </c>
      <c r="B35" s="67" t="s">
        <v>5</v>
      </c>
      <c r="C35" s="46" t="s">
        <v>86</v>
      </c>
      <c r="D35" s="46" t="s">
        <v>51</v>
      </c>
      <c r="E35" s="46" t="s">
        <v>153</v>
      </c>
      <c r="F35" s="46" t="s">
        <v>65</v>
      </c>
      <c r="G35" s="61">
        <f>3!G71</f>
        <v>178.9958</v>
      </c>
      <c r="H35" s="61">
        <f>3!H71</f>
        <v>216.9248</v>
      </c>
      <c r="I35" s="21"/>
    </row>
    <row r="36" spans="1:9" ht="126" customHeight="1">
      <c r="A36" s="59" t="s">
        <v>90</v>
      </c>
      <c r="B36" s="67" t="s">
        <v>5</v>
      </c>
      <c r="C36" s="46" t="s">
        <v>86</v>
      </c>
      <c r="D36" s="46" t="s">
        <v>51</v>
      </c>
      <c r="E36" s="46" t="s">
        <v>116</v>
      </c>
      <c r="F36" s="46"/>
      <c r="G36" s="61">
        <v>0</v>
      </c>
      <c r="H36" s="61">
        <f>H37</f>
        <v>419.711</v>
      </c>
      <c r="I36" s="21"/>
    </row>
    <row r="37" spans="1:9" ht="18.75" customHeight="1">
      <c r="A37" s="2" t="s">
        <v>6</v>
      </c>
      <c r="B37" s="67" t="s">
        <v>5</v>
      </c>
      <c r="C37" s="46" t="s">
        <v>86</v>
      </c>
      <c r="D37" s="46" t="s">
        <v>51</v>
      </c>
      <c r="E37" s="46" t="s">
        <v>116</v>
      </c>
      <c r="F37" s="46" t="s">
        <v>117</v>
      </c>
      <c r="G37" s="61">
        <v>0</v>
      </c>
      <c r="H37" s="61">
        <f>3!H73</f>
        <v>419.711</v>
      </c>
      <c r="I37" s="21"/>
    </row>
    <row r="38" spans="1:9" ht="37.5" customHeight="1">
      <c r="A38" s="123" t="s">
        <v>66</v>
      </c>
      <c r="B38" s="67" t="s">
        <v>5</v>
      </c>
      <c r="C38" s="46" t="s">
        <v>86</v>
      </c>
      <c r="D38" s="46" t="s">
        <v>51</v>
      </c>
      <c r="E38" s="46" t="s">
        <v>153</v>
      </c>
      <c r="F38" s="46" t="s">
        <v>67</v>
      </c>
      <c r="G38" s="61">
        <f>3!G74</f>
        <v>0</v>
      </c>
      <c r="H38" s="61">
        <f>3!H74</f>
        <v>115.2</v>
      </c>
      <c r="I38" s="21"/>
    </row>
    <row r="39" spans="1:9" ht="18.75" customHeight="1">
      <c r="A39" s="2" t="s">
        <v>189</v>
      </c>
      <c r="B39" s="67" t="s">
        <v>5</v>
      </c>
      <c r="C39" s="46" t="s">
        <v>86</v>
      </c>
      <c r="D39" s="46" t="s">
        <v>51</v>
      </c>
      <c r="E39" s="46" t="s">
        <v>153</v>
      </c>
      <c r="F39" s="46" t="s">
        <v>160</v>
      </c>
      <c r="G39" s="61">
        <f>3!G75</f>
        <v>0</v>
      </c>
      <c r="H39" s="61">
        <f>3!H75</f>
        <v>6</v>
      </c>
      <c r="I39" s="21"/>
    </row>
    <row r="40" spans="1:9" ht="18.75" customHeight="1">
      <c r="A40" s="72" t="s">
        <v>92</v>
      </c>
      <c r="B40" s="67" t="s">
        <v>5</v>
      </c>
      <c r="C40" s="67" t="s">
        <v>69</v>
      </c>
      <c r="D40" s="67"/>
      <c r="E40" s="67"/>
      <c r="F40" s="67"/>
      <c r="G40" s="62">
        <f>G41</f>
        <v>19.99999999999993</v>
      </c>
      <c r="H40" s="62">
        <f>H41</f>
        <v>744.9939999999999</v>
      </c>
      <c r="I40" s="21"/>
    </row>
    <row r="41" spans="1:9" ht="18.75" customHeight="1">
      <c r="A41" s="72" t="s">
        <v>37</v>
      </c>
      <c r="B41" s="67" t="s">
        <v>5</v>
      </c>
      <c r="C41" s="67" t="s">
        <v>69</v>
      </c>
      <c r="D41" s="67" t="s">
        <v>82</v>
      </c>
      <c r="E41" s="67"/>
      <c r="F41" s="67"/>
      <c r="G41" s="62">
        <f>G42</f>
        <v>19.99999999999993</v>
      </c>
      <c r="H41" s="62">
        <f>H42</f>
        <v>744.9939999999999</v>
      </c>
      <c r="I41" s="21"/>
    </row>
    <row r="42" spans="1:9" ht="89.25" customHeight="1">
      <c r="A42" s="59" t="s">
        <v>100</v>
      </c>
      <c r="B42" s="46" t="s">
        <v>5</v>
      </c>
      <c r="C42" s="46" t="s">
        <v>69</v>
      </c>
      <c r="D42" s="46" t="s">
        <v>82</v>
      </c>
      <c r="E42" s="46" t="s">
        <v>118</v>
      </c>
      <c r="F42" s="46"/>
      <c r="G42" s="61">
        <f>G43</f>
        <v>19.99999999999993</v>
      </c>
      <c r="H42" s="61">
        <f>H43+H47</f>
        <v>744.9939999999999</v>
      </c>
      <c r="I42" s="21"/>
    </row>
    <row r="43" spans="1:9" ht="51.75" customHeight="1">
      <c r="A43" s="59" t="s">
        <v>55</v>
      </c>
      <c r="B43" s="46" t="s">
        <v>5</v>
      </c>
      <c r="C43" s="46" t="s">
        <v>69</v>
      </c>
      <c r="D43" s="46" t="s">
        <v>82</v>
      </c>
      <c r="E43" s="46" t="s">
        <v>119</v>
      </c>
      <c r="F43" s="46"/>
      <c r="G43" s="61">
        <f>G44</f>
        <v>19.99999999999993</v>
      </c>
      <c r="H43" s="61">
        <f>H44</f>
        <v>704.9939999999999</v>
      </c>
      <c r="I43" s="21"/>
    </row>
    <row r="44" spans="1:9" ht="105" customHeight="1">
      <c r="A44" s="59" t="s">
        <v>120</v>
      </c>
      <c r="B44" s="46" t="s">
        <v>5</v>
      </c>
      <c r="C44" s="46" t="s">
        <v>69</v>
      </c>
      <c r="D44" s="46" t="s">
        <v>82</v>
      </c>
      <c r="E44" s="46" t="s">
        <v>131</v>
      </c>
      <c r="F44" s="46" t="s">
        <v>0</v>
      </c>
      <c r="G44" s="60">
        <f>G45+G46+G47+G48+G49+G50+G51+G52+G53</f>
        <v>19.99999999999993</v>
      </c>
      <c r="H44" s="61">
        <f>H45+H46+H48+H49</f>
        <v>704.9939999999999</v>
      </c>
      <c r="I44" s="21"/>
    </row>
    <row r="45" spans="1:9" ht="42" customHeight="1">
      <c r="A45" s="65" t="s">
        <v>104</v>
      </c>
      <c r="B45" s="46" t="s">
        <v>5</v>
      </c>
      <c r="C45" s="46" t="s">
        <v>69</v>
      </c>
      <c r="D45" s="46" t="s">
        <v>82</v>
      </c>
      <c r="E45" s="46" t="s">
        <v>131</v>
      </c>
      <c r="F45" s="46" t="s">
        <v>56</v>
      </c>
      <c r="G45" s="60">
        <f>3!G85</f>
        <v>256.986</v>
      </c>
      <c r="H45" s="76">
        <f>3!H85</f>
        <v>256.986</v>
      </c>
      <c r="I45" s="21"/>
    </row>
    <row r="46" spans="1:9" ht="94.5" customHeight="1">
      <c r="A46" s="65" t="s">
        <v>105</v>
      </c>
      <c r="B46" s="46" t="s">
        <v>5</v>
      </c>
      <c r="C46" s="46" t="s">
        <v>69</v>
      </c>
      <c r="D46" s="46" t="s">
        <v>82</v>
      </c>
      <c r="E46" s="46" t="s">
        <v>131</v>
      </c>
      <c r="F46" s="46" t="s">
        <v>106</v>
      </c>
      <c r="G46" s="60">
        <f>3!G86</f>
        <v>77.61</v>
      </c>
      <c r="H46" s="76">
        <f>3!H86</f>
        <v>77.61</v>
      </c>
      <c r="I46" s="21"/>
    </row>
    <row r="47" spans="1:9" ht="52.5" customHeight="1">
      <c r="A47" s="59" t="s">
        <v>64</v>
      </c>
      <c r="B47" s="46" t="s">
        <v>5</v>
      </c>
      <c r="C47" s="46" t="s">
        <v>69</v>
      </c>
      <c r="D47" s="46" t="s">
        <v>82</v>
      </c>
      <c r="E47" s="46" t="s">
        <v>121</v>
      </c>
      <c r="F47" s="46" t="s">
        <v>65</v>
      </c>
      <c r="G47" s="61">
        <v>20</v>
      </c>
      <c r="H47" s="61">
        <f>3!H87</f>
        <v>40</v>
      </c>
      <c r="I47" s="21"/>
    </row>
    <row r="48" spans="1:9" ht="52.5" customHeight="1">
      <c r="A48" s="65" t="s">
        <v>104</v>
      </c>
      <c r="B48" s="46" t="s">
        <v>5</v>
      </c>
      <c r="C48" s="46" t="s">
        <v>69</v>
      </c>
      <c r="D48" s="46" t="s">
        <v>82</v>
      </c>
      <c r="E48" s="46" t="s">
        <v>191</v>
      </c>
      <c r="F48" s="46" t="s">
        <v>56</v>
      </c>
      <c r="G48" s="61">
        <f>3!G88</f>
        <v>284.484</v>
      </c>
      <c r="H48" s="61">
        <f>3!H88</f>
        <v>284.484</v>
      </c>
      <c r="I48" s="21"/>
    </row>
    <row r="49" spans="1:9" ht="78" customHeight="1">
      <c r="A49" s="65" t="s">
        <v>105</v>
      </c>
      <c r="B49" s="46" t="s">
        <v>5</v>
      </c>
      <c r="C49" s="46" t="s">
        <v>69</v>
      </c>
      <c r="D49" s="46" t="s">
        <v>82</v>
      </c>
      <c r="E49" s="46" t="s">
        <v>191</v>
      </c>
      <c r="F49" s="46" t="s">
        <v>106</v>
      </c>
      <c r="G49" s="61">
        <f>3!G89</f>
        <v>85.914</v>
      </c>
      <c r="H49" s="61">
        <f>3!H89</f>
        <v>85.914</v>
      </c>
      <c r="I49" s="21"/>
    </row>
    <row r="50" spans="1:9" ht="21.75" customHeight="1">
      <c r="A50" s="74" t="s">
        <v>214</v>
      </c>
      <c r="B50" s="46" t="s">
        <v>5</v>
      </c>
      <c r="C50" s="46" t="s">
        <v>69</v>
      </c>
      <c r="D50" s="46" t="s">
        <v>82</v>
      </c>
      <c r="E50" s="46" t="s">
        <v>131</v>
      </c>
      <c r="F50" s="46" t="s">
        <v>217</v>
      </c>
      <c r="G50" s="60">
        <v>-256.986</v>
      </c>
      <c r="H50" s="61">
        <v>-256.986</v>
      </c>
      <c r="I50" s="21"/>
    </row>
    <row r="51" spans="1:9" ht="78" customHeight="1">
      <c r="A51" s="74" t="s">
        <v>215</v>
      </c>
      <c r="B51" s="46" t="s">
        <v>5</v>
      </c>
      <c r="C51" s="46" t="s">
        <v>69</v>
      </c>
      <c r="D51" s="46" t="s">
        <v>82</v>
      </c>
      <c r="E51" s="46" t="s">
        <v>131</v>
      </c>
      <c r="F51" s="46" t="s">
        <v>218</v>
      </c>
      <c r="G51" s="60">
        <v>-77.61</v>
      </c>
      <c r="H51" s="61">
        <v>-77.61</v>
      </c>
      <c r="I51" s="21"/>
    </row>
    <row r="52" spans="1:9" ht="25.5" customHeight="1">
      <c r="A52" s="74" t="s">
        <v>214</v>
      </c>
      <c r="B52" s="46" t="s">
        <v>5</v>
      </c>
      <c r="C52" s="46" t="s">
        <v>69</v>
      </c>
      <c r="D52" s="46" t="s">
        <v>82</v>
      </c>
      <c r="E52" s="46" t="s">
        <v>191</v>
      </c>
      <c r="F52" s="46" t="s">
        <v>217</v>
      </c>
      <c r="G52" s="60">
        <v>-284.484</v>
      </c>
      <c r="H52" s="61">
        <v>-284.48</v>
      </c>
      <c r="I52" s="21"/>
    </row>
    <row r="53" spans="1:9" ht="78" customHeight="1">
      <c r="A53" s="74" t="s">
        <v>215</v>
      </c>
      <c r="B53" s="46" t="s">
        <v>5</v>
      </c>
      <c r="C53" s="46" t="s">
        <v>69</v>
      </c>
      <c r="D53" s="46" t="s">
        <v>82</v>
      </c>
      <c r="E53" s="46" t="s">
        <v>191</v>
      </c>
      <c r="F53" s="46" t="s">
        <v>218</v>
      </c>
      <c r="G53" s="60">
        <v>-85.914</v>
      </c>
      <c r="H53" s="61">
        <v>-85.91</v>
      </c>
      <c r="I53" s="21"/>
    </row>
    <row r="54" spans="1:9" ht="20.25" customHeight="1">
      <c r="A54" s="54" t="s">
        <v>50</v>
      </c>
      <c r="B54" s="67" t="s">
        <v>5</v>
      </c>
      <c r="C54" s="67" t="s">
        <v>51</v>
      </c>
      <c r="D54" s="67"/>
      <c r="E54" s="67"/>
      <c r="F54" s="67"/>
      <c r="G54" s="62">
        <f>G55+G61+G74</f>
        <v>0</v>
      </c>
      <c r="H54" s="62">
        <f>H55+H61+H74+H77</f>
        <v>2243.496</v>
      </c>
      <c r="I54" s="20"/>
    </row>
    <row r="55" spans="1:9" ht="77.25" customHeight="1">
      <c r="A55" s="54" t="s">
        <v>11</v>
      </c>
      <c r="B55" s="67" t="s">
        <v>5</v>
      </c>
      <c r="C55" s="67" t="s">
        <v>51</v>
      </c>
      <c r="D55" s="67" t="s">
        <v>52</v>
      </c>
      <c r="E55" s="67"/>
      <c r="F55" s="67"/>
      <c r="G55" s="62">
        <f aca="true" t="shared" si="2" ref="G55:H57">G56</f>
        <v>0</v>
      </c>
      <c r="H55" s="62">
        <f t="shared" si="2"/>
        <v>492.053</v>
      </c>
      <c r="I55" s="21"/>
    </row>
    <row r="56" spans="1:9" ht="57" customHeight="1">
      <c r="A56" s="55" t="s">
        <v>53</v>
      </c>
      <c r="B56" s="46" t="s">
        <v>5</v>
      </c>
      <c r="C56" s="46" t="s">
        <v>51</v>
      </c>
      <c r="D56" s="46" t="s">
        <v>52</v>
      </c>
      <c r="E56" s="46" t="s">
        <v>122</v>
      </c>
      <c r="F56" s="46"/>
      <c r="G56" s="61">
        <f t="shared" si="2"/>
        <v>0</v>
      </c>
      <c r="H56" s="61">
        <f t="shared" si="2"/>
        <v>492.053</v>
      </c>
      <c r="I56" s="21"/>
    </row>
    <row r="57" spans="1:9" ht="40.5" customHeight="1">
      <c r="A57" s="55" t="s">
        <v>54</v>
      </c>
      <c r="B57" s="46" t="s">
        <v>5</v>
      </c>
      <c r="C57" s="46" t="s">
        <v>51</v>
      </c>
      <c r="D57" s="46" t="s">
        <v>52</v>
      </c>
      <c r="E57" s="46" t="s">
        <v>123</v>
      </c>
      <c r="F57" s="46"/>
      <c r="G57" s="61">
        <f t="shared" si="2"/>
        <v>0</v>
      </c>
      <c r="H57" s="61">
        <f t="shared" si="2"/>
        <v>492.053</v>
      </c>
      <c r="I57" s="21"/>
    </row>
    <row r="58" spans="1:9" ht="51" customHeight="1">
      <c r="A58" s="74" t="s">
        <v>55</v>
      </c>
      <c r="B58" s="46" t="s">
        <v>5</v>
      </c>
      <c r="C58" s="46" t="s">
        <v>51</v>
      </c>
      <c r="D58" s="46" t="s">
        <v>52</v>
      </c>
      <c r="E58" s="46" t="s">
        <v>123</v>
      </c>
      <c r="F58" s="46" t="s">
        <v>0</v>
      </c>
      <c r="G58" s="61">
        <f>G59+G60</f>
        <v>0</v>
      </c>
      <c r="H58" s="61">
        <f>H59+H60</f>
        <v>492.053</v>
      </c>
      <c r="I58" s="21"/>
    </row>
    <row r="59" spans="1:9" ht="35.25" customHeight="1">
      <c r="A59" s="74" t="s">
        <v>108</v>
      </c>
      <c r="B59" s="46" t="s">
        <v>5</v>
      </c>
      <c r="C59" s="46" t="s">
        <v>51</v>
      </c>
      <c r="D59" s="46" t="s">
        <v>52</v>
      </c>
      <c r="E59" s="46" t="s">
        <v>145</v>
      </c>
      <c r="F59" s="46" t="s">
        <v>56</v>
      </c>
      <c r="G59" s="61">
        <v>0</v>
      </c>
      <c r="H59" s="61">
        <f>3!H13</f>
        <v>377.921</v>
      </c>
      <c r="I59" s="21"/>
    </row>
    <row r="60" spans="1:9" ht="92.25" customHeight="1">
      <c r="A60" s="65" t="s">
        <v>105</v>
      </c>
      <c r="B60" s="46" t="s">
        <v>5</v>
      </c>
      <c r="C60" s="46" t="s">
        <v>51</v>
      </c>
      <c r="D60" s="46" t="s">
        <v>52</v>
      </c>
      <c r="E60" s="46" t="s">
        <v>145</v>
      </c>
      <c r="F60" s="46" t="s">
        <v>106</v>
      </c>
      <c r="G60" s="61">
        <v>0</v>
      </c>
      <c r="H60" s="61">
        <f>3!H14</f>
        <v>114.132</v>
      </c>
      <c r="I60" s="21"/>
    </row>
    <row r="61" spans="1:9" ht="109.5" customHeight="1">
      <c r="A61" s="66" t="s">
        <v>13</v>
      </c>
      <c r="B61" s="67" t="s">
        <v>5</v>
      </c>
      <c r="C61" s="67" t="s">
        <v>51</v>
      </c>
      <c r="D61" s="67" t="s">
        <v>57</v>
      </c>
      <c r="E61" s="67"/>
      <c r="F61" s="67"/>
      <c r="G61" s="62">
        <f>G62+G77</f>
        <v>0</v>
      </c>
      <c r="H61" s="62">
        <f>H62</f>
        <v>1636.343</v>
      </c>
      <c r="I61" s="21"/>
    </row>
    <row r="62" spans="1:9" ht="36.75" customHeight="1">
      <c r="A62" s="69" t="s">
        <v>53</v>
      </c>
      <c r="B62" s="46" t="s">
        <v>5</v>
      </c>
      <c r="C62" s="46" t="s">
        <v>51</v>
      </c>
      <c r="D62" s="46" t="s">
        <v>57</v>
      </c>
      <c r="E62" s="46" t="s">
        <v>146</v>
      </c>
      <c r="F62" s="46"/>
      <c r="G62" s="61">
        <f>G63</f>
        <v>389.72700000000003</v>
      </c>
      <c r="H62" s="61">
        <f>H63</f>
        <v>1636.343</v>
      </c>
      <c r="I62" s="21"/>
    </row>
    <row r="63" spans="1:9" ht="57.75" customHeight="1">
      <c r="A63" s="55" t="s">
        <v>58</v>
      </c>
      <c r="B63" s="46" t="s">
        <v>5</v>
      </c>
      <c r="C63" s="46" t="s">
        <v>51</v>
      </c>
      <c r="D63" s="46" t="s">
        <v>57</v>
      </c>
      <c r="E63" s="46" t="s">
        <v>124</v>
      </c>
      <c r="F63" s="46"/>
      <c r="G63" s="61">
        <f>G64+G70</f>
        <v>389.72700000000003</v>
      </c>
      <c r="H63" s="61">
        <f>H64</f>
        <v>1636.343</v>
      </c>
      <c r="I63" s="21"/>
    </row>
    <row r="64" spans="1:9" ht="35.25" customHeight="1">
      <c r="A64" s="93" t="s">
        <v>55</v>
      </c>
      <c r="B64" s="46" t="s">
        <v>5</v>
      </c>
      <c r="C64" s="46" t="s">
        <v>51</v>
      </c>
      <c r="D64" s="46" t="s">
        <v>57</v>
      </c>
      <c r="E64" s="46" t="s">
        <v>124</v>
      </c>
      <c r="F64" s="46"/>
      <c r="G64" s="61">
        <f>G66+G67</f>
        <v>389.72700000000003</v>
      </c>
      <c r="H64" s="61">
        <f>H65+H70</f>
        <v>1636.343</v>
      </c>
      <c r="I64" s="21"/>
    </row>
    <row r="65" spans="1:9" ht="108.75" customHeight="1">
      <c r="A65" s="59" t="s">
        <v>120</v>
      </c>
      <c r="B65" s="46" t="s">
        <v>5</v>
      </c>
      <c r="C65" s="46" t="s">
        <v>51</v>
      </c>
      <c r="D65" s="46" t="s">
        <v>57</v>
      </c>
      <c r="E65" s="46" t="s">
        <v>125</v>
      </c>
      <c r="F65" s="46" t="s">
        <v>0</v>
      </c>
      <c r="G65" s="61">
        <f>G66+G67</f>
        <v>389.72700000000003</v>
      </c>
      <c r="H65" s="61">
        <f>H66+H67+H68+H69+H72</f>
        <v>1581.643</v>
      </c>
      <c r="I65" s="21"/>
    </row>
    <row r="66" spans="1:9" ht="34.5" customHeight="1">
      <c r="A66" s="74" t="s">
        <v>108</v>
      </c>
      <c r="B66" s="46" t="s">
        <v>5</v>
      </c>
      <c r="C66" s="46" t="s">
        <v>51</v>
      </c>
      <c r="D66" s="46" t="s">
        <v>57</v>
      </c>
      <c r="E66" s="46" t="s">
        <v>125</v>
      </c>
      <c r="F66" s="46" t="s">
        <v>56</v>
      </c>
      <c r="G66" s="61">
        <v>299.333</v>
      </c>
      <c r="H66" s="61">
        <f>3!H19</f>
        <v>1005.443</v>
      </c>
      <c r="I66" s="21"/>
    </row>
    <row r="67" spans="1:9" ht="95.25" customHeight="1">
      <c r="A67" s="65" t="s">
        <v>105</v>
      </c>
      <c r="B67" s="46" t="s">
        <v>5</v>
      </c>
      <c r="C67" s="46" t="s">
        <v>51</v>
      </c>
      <c r="D67" s="46" t="s">
        <v>57</v>
      </c>
      <c r="E67" s="46" t="s">
        <v>125</v>
      </c>
      <c r="F67" s="46" t="s">
        <v>106</v>
      </c>
      <c r="G67" s="61">
        <v>90.394</v>
      </c>
      <c r="H67" s="61">
        <f>3!H20</f>
        <v>303.639</v>
      </c>
      <c r="I67" s="21"/>
    </row>
    <row r="68" spans="1:9" ht="43.5" customHeight="1">
      <c r="A68" s="74" t="s">
        <v>108</v>
      </c>
      <c r="B68" s="46" t="s">
        <v>5</v>
      </c>
      <c r="C68" s="46" t="s">
        <v>51</v>
      </c>
      <c r="D68" s="46" t="s">
        <v>57</v>
      </c>
      <c r="E68" s="46" t="s">
        <v>197</v>
      </c>
      <c r="F68" s="46" t="s">
        <v>56</v>
      </c>
      <c r="G68" s="60">
        <v>0</v>
      </c>
      <c r="H68" s="61">
        <f>3!H21</f>
        <v>201.66</v>
      </c>
      <c r="I68" s="21"/>
    </row>
    <row r="69" spans="1:9" ht="95.25" customHeight="1">
      <c r="A69" s="65" t="s">
        <v>105</v>
      </c>
      <c r="B69" s="46" t="s">
        <v>5</v>
      </c>
      <c r="C69" s="46" t="s">
        <v>51</v>
      </c>
      <c r="D69" s="46" t="s">
        <v>57</v>
      </c>
      <c r="E69" s="46" t="s">
        <v>197</v>
      </c>
      <c r="F69" s="46" t="s">
        <v>106</v>
      </c>
      <c r="G69" s="61">
        <v>0</v>
      </c>
      <c r="H69" s="61">
        <f>3!H22</f>
        <v>60.901</v>
      </c>
      <c r="I69" s="21"/>
    </row>
    <row r="70" spans="1:9" ht="55.5" customHeight="1">
      <c r="A70" s="71" t="s">
        <v>126</v>
      </c>
      <c r="B70" s="46" t="s">
        <v>5</v>
      </c>
      <c r="C70" s="46" t="s">
        <v>51</v>
      </c>
      <c r="D70" s="46" t="s">
        <v>57</v>
      </c>
      <c r="E70" s="46" t="s">
        <v>127</v>
      </c>
      <c r="F70" s="46"/>
      <c r="G70" s="61">
        <f>G71</f>
        <v>0</v>
      </c>
      <c r="H70" s="61">
        <f>H71+H73</f>
        <v>54.7</v>
      </c>
      <c r="I70" s="21"/>
    </row>
    <row r="71" spans="1:9" ht="52.5" customHeight="1">
      <c r="A71" s="74" t="s">
        <v>62</v>
      </c>
      <c r="B71" s="46" t="s">
        <v>5</v>
      </c>
      <c r="C71" s="46" t="s">
        <v>51</v>
      </c>
      <c r="D71" s="46" t="s">
        <v>57</v>
      </c>
      <c r="E71" s="46" t="s">
        <v>127</v>
      </c>
      <c r="F71" s="46" t="s">
        <v>63</v>
      </c>
      <c r="G71" s="61">
        <f>3!G24</f>
        <v>0</v>
      </c>
      <c r="H71" s="61">
        <f>3!H24</f>
        <v>19.1</v>
      </c>
      <c r="I71" s="21"/>
    </row>
    <row r="72" spans="1:9" ht="52.5" customHeight="1">
      <c r="A72" s="59" t="s">
        <v>64</v>
      </c>
      <c r="B72" s="46" t="s">
        <v>5</v>
      </c>
      <c r="C72" s="46" t="s">
        <v>51</v>
      </c>
      <c r="D72" s="46" t="s">
        <v>57</v>
      </c>
      <c r="E72" s="46" t="s">
        <v>196</v>
      </c>
      <c r="F72" s="46" t="s">
        <v>65</v>
      </c>
      <c r="G72" s="60">
        <v>0</v>
      </c>
      <c r="H72" s="61">
        <v>10</v>
      </c>
      <c r="I72" s="21"/>
    </row>
    <row r="73" spans="1:9" ht="21.75" customHeight="1">
      <c r="A73" s="2" t="s">
        <v>188</v>
      </c>
      <c r="B73" s="46" t="s">
        <v>5</v>
      </c>
      <c r="C73" s="46" t="s">
        <v>51</v>
      </c>
      <c r="D73" s="46" t="s">
        <v>57</v>
      </c>
      <c r="E73" s="46" t="s">
        <v>196</v>
      </c>
      <c r="F73" s="46" t="s">
        <v>68</v>
      </c>
      <c r="G73" s="60">
        <v>0</v>
      </c>
      <c r="H73" s="61">
        <v>35.6</v>
      </c>
      <c r="I73" s="21"/>
    </row>
    <row r="74" spans="1:9" ht="19.5" customHeight="1">
      <c r="A74" s="73" t="s">
        <v>15</v>
      </c>
      <c r="B74" s="67" t="s">
        <v>5</v>
      </c>
      <c r="C74" s="67" t="s">
        <v>51</v>
      </c>
      <c r="D74" s="67" t="s">
        <v>69</v>
      </c>
      <c r="E74" s="67"/>
      <c r="F74" s="67"/>
      <c r="G74" s="62">
        <f>G75</f>
        <v>0</v>
      </c>
      <c r="H74" s="62">
        <f>H75</f>
        <v>3</v>
      </c>
      <c r="I74" s="21"/>
    </row>
    <row r="75" spans="1:9" ht="19.5" customHeight="1">
      <c r="A75" s="74" t="s">
        <v>70</v>
      </c>
      <c r="B75" s="46" t="s">
        <v>5</v>
      </c>
      <c r="C75" s="46" t="s">
        <v>51</v>
      </c>
      <c r="D75" s="46" t="s">
        <v>69</v>
      </c>
      <c r="E75" s="46" t="s">
        <v>109</v>
      </c>
      <c r="F75" s="46"/>
      <c r="G75" s="61">
        <f>G76</f>
        <v>0</v>
      </c>
      <c r="H75" s="61">
        <v>3</v>
      </c>
      <c r="I75" s="21"/>
    </row>
    <row r="76" spans="1:9" ht="19.5" customHeight="1">
      <c r="A76" s="74" t="s">
        <v>71</v>
      </c>
      <c r="B76" s="46" t="s">
        <v>5</v>
      </c>
      <c r="C76" s="46" t="s">
        <v>51</v>
      </c>
      <c r="D76" s="46" t="s">
        <v>69</v>
      </c>
      <c r="E76" s="46" t="s">
        <v>109</v>
      </c>
      <c r="F76" s="46" t="s">
        <v>72</v>
      </c>
      <c r="G76" s="61"/>
      <c r="H76" s="61">
        <v>3</v>
      </c>
      <c r="I76" s="21"/>
    </row>
    <row r="77" spans="1:9" ht="35.25" customHeight="1">
      <c r="A77" s="73" t="s">
        <v>200</v>
      </c>
      <c r="B77" s="46" t="s">
        <v>5</v>
      </c>
      <c r="C77" s="67" t="s">
        <v>51</v>
      </c>
      <c r="D77" s="67"/>
      <c r="E77" s="67"/>
      <c r="F77" s="67"/>
      <c r="G77" s="68">
        <f>G78</f>
        <v>-389.72700000000003</v>
      </c>
      <c r="H77" s="62">
        <f>H78</f>
        <v>112.1</v>
      </c>
      <c r="I77" s="21"/>
    </row>
    <row r="78" spans="1:9" ht="76.5" customHeight="1">
      <c r="A78" s="69" t="s">
        <v>190</v>
      </c>
      <c r="B78" s="46" t="s">
        <v>5</v>
      </c>
      <c r="C78" s="46" t="s">
        <v>51</v>
      </c>
      <c r="D78" s="46" t="s">
        <v>216</v>
      </c>
      <c r="E78" s="46" t="s">
        <v>194</v>
      </c>
      <c r="F78" s="46"/>
      <c r="G78" s="60">
        <f>G79</f>
        <v>-389.72700000000003</v>
      </c>
      <c r="H78" s="61">
        <f>H79</f>
        <v>112.1</v>
      </c>
      <c r="I78" s="21"/>
    </row>
    <row r="79" spans="1:9" ht="54" customHeight="1">
      <c r="A79" s="55" t="s">
        <v>58</v>
      </c>
      <c r="B79" s="46" t="s">
        <v>5</v>
      </c>
      <c r="C79" s="46" t="s">
        <v>51</v>
      </c>
      <c r="D79" s="46" t="s">
        <v>216</v>
      </c>
      <c r="E79" s="46" t="s">
        <v>194</v>
      </c>
      <c r="F79" s="46"/>
      <c r="G79" s="60">
        <f>G80+G81</f>
        <v>-389.72700000000003</v>
      </c>
      <c r="H79" s="61">
        <f>H82+H83</f>
        <v>112.1</v>
      </c>
      <c r="I79" s="21"/>
    </row>
    <row r="80" spans="1:9" ht="19.5" customHeight="1">
      <c r="A80" s="74" t="s">
        <v>214</v>
      </c>
      <c r="B80" s="46" t="s">
        <v>5</v>
      </c>
      <c r="C80" s="46" t="s">
        <v>51</v>
      </c>
      <c r="D80" s="46" t="s">
        <v>216</v>
      </c>
      <c r="E80" s="46" t="s">
        <v>195</v>
      </c>
      <c r="F80" s="46" t="s">
        <v>217</v>
      </c>
      <c r="G80" s="60">
        <v>-299.333</v>
      </c>
      <c r="H80" s="61">
        <v>-299.33</v>
      </c>
      <c r="I80" s="21"/>
    </row>
    <row r="81" spans="1:9" ht="55.5" customHeight="1">
      <c r="A81" s="74" t="s">
        <v>215</v>
      </c>
      <c r="B81" s="46" t="s">
        <v>5</v>
      </c>
      <c r="C81" s="46" t="s">
        <v>51</v>
      </c>
      <c r="D81" s="46" t="s">
        <v>216</v>
      </c>
      <c r="E81" s="46" t="s">
        <v>195</v>
      </c>
      <c r="F81" s="46" t="s">
        <v>218</v>
      </c>
      <c r="G81" s="60">
        <v>-90.394</v>
      </c>
      <c r="H81" s="61">
        <v>-90.39</v>
      </c>
      <c r="I81" s="21"/>
    </row>
    <row r="82" spans="1:9" ht="54.75" customHeight="1">
      <c r="A82" s="74" t="s">
        <v>62</v>
      </c>
      <c r="B82" s="46" t="s">
        <v>5</v>
      </c>
      <c r="C82" s="46" t="s">
        <v>51</v>
      </c>
      <c r="D82" s="46" t="s">
        <v>216</v>
      </c>
      <c r="E82" s="46" t="s">
        <v>198</v>
      </c>
      <c r="F82" s="46" t="s">
        <v>63</v>
      </c>
      <c r="G82" s="60">
        <v>-30</v>
      </c>
      <c r="H82" s="61">
        <v>82.1</v>
      </c>
      <c r="I82" s="21"/>
    </row>
    <row r="83" spans="1:9" ht="57.75" customHeight="1">
      <c r="A83" s="74" t="s">
        <v>64</v>
      </c>
      <c r="B83" s="46" t="s">
        <v>5</v>
      </c>
      <c r="C83" s="46" t="s">
        <v>51</v>
      </c>
      <c r="D83" s="46" t="s">
        <v>216</v>
      </c>
      <c r="E83" s="46" t="s">
        <v>198</v>
      </c>
      <c r="F83" s="46" t="s">
        <v>65</v>
      </c>
      <c r="G83" s="60">
        <v>30</v>
      </c>
      <c r="H83" s="61">
        <v>30</v>
      </c>
      <c r="I83" s="21"/>
    </row>
    <row r="84" spans="1:9" ht="18.75" customHeight="1">
      <c r="A84" s="73" t="s">
        <v>73</v>
      </c>
      <c r="B84" s="67" t="s">
        <v>5</v>
      </c>
      <c r="C84" s="67" t="s">
        <v>52</v>
      </c>
      <c r="D84" s="67"/>
      <c r="E84" s="67"/>
      <c r="F84" s="67"/>
      <c r="G84" s="62">
        <f>G85</f>
        <v>0</v>
      </c>
      <c r="H84" s="62">
        <f>H85</f>
        <v>137.7</v>
      </c>
      <c r="I84" s="21"/>
    </row>
    <row r="85" spans="1:9" ht="37.5" customHeight="1">
      <c r="A85" s="72" t="s">
        <v>19</v>
      </c>
      <c r="B85" s="67" t="s">
        <v>5</v>
      </c>
      <c r="C85" s="67" t="s">
        <v>52</v>
      </c>
      <c r="D85" s="67" t="s">
        <v>74</v>
      </c>
      <c r="E85" s="67"/>
      <c r="F85" s="67"/>
      <c r="G85" s="62">
        <f>G86</f>
        <v>0</v>
      </c>
      <c r="H85" s="62">
        <f>H86</f>
        <v>137.7</v>
      </c>
      <c r="I85" s="21"/>
    </row>
    <row r="86" spans="1:9" ht="89.25" customHeight="1">
      <c r="A86" s="59" t="s">
        <v>75</v>
      </c>
      <c r="B86" s="46" t="s">
        <v>5</v>
      </c>
      <c r="C86" s="46" t="s">
        <v>52</v>
      </c>
      <c r="D86" s="46" t="s">
        <v>74</v>
      </c>
      <c r="E86" s="46" t="s">
        <v>149</v>
      </c>
      <c r="F86" s="46"/>
      <c r="G86" s="61">
        <f>G87</f>
        <v>0</v>
      </c>
      <c r="H86" s="61">
        <f>H87+H91</f>
        <v>137.7</v>
      </c>
      <c r="I86" s="21"/>
    </row>
    <row r="87" spans="1:9" ht="54.75" customHeight="1">
      <c r="A87" s="70" t="s">
        <v>55</v>
      </c>
      <c r="B87" s="46" t="s">
        <v>5</v>
      </c>
      <c r="C87" s="46" t="s">
        <v>52</v>
      </c>
      <c r="D87" s="46" t="s">
        <v>74</v>
      </c>
      <c r="E87" s="46" t="s">
        <v>149</v>
      </c>
      <c r="F87" s="46"/>
      <c r="G87" s="61">
        <f>G88</f>
        <v>0</v>
      </c>
      <c r="H87" s="61">
        <f>H89+H90</f>
        <v>134.7</v>
      </c>
      <c r="I87" s="21"/>
    </row>
    <row r="88" spans="1:9" ht="108" customHeight="1">
      <c r="A88" s="59" t="s">
        <v>120</v>
      </c>
      <c r="B88" s="46" t="s">
        <v>5</v>
      </c>
      <c r="C88" s="46" t="s">
        <v>52</v>
      </c>
      <c r="D88" s="46" t="s">
        <v>74</v>
      </c>
      <c r="E88" s="46" t="s">
        <v>150</v>
      </c>
      <c r="F88" s="46" t="s">
        <v>0</v>
      </c>
      <c r="G88" s="61">
        <f>G89+G90</f>
        <v>0</v>
      </c>
      <c r="H88" s="61">
        <f>H89+H90</f>
        <v>134.7</v>
      </c>
      <c r="I88" s="21"/>
    </row>
    <row r="89" spans="1:9" ht="38.25" customHeight="1">
      <c r="A89" s="59" t="s">
        <v>104</v>
      </c>
      <c r="B89" s="46" t="s">
        <v>5</v>
      </c>
      <c r="C89" s="46" t="s">
        <v>52</v>
      </c>
      <c r="D89" s="46" t="s">
        <v>74</v>
      </c>
      <c r="E89" s="46" t="s">
        <v>150</v>
      </c>
      <c r="F89" s="46" t="s">
        <v>56</v>
      </c>
      <c r="G89" s="61">
        <f>3!G42</f>
        <v>0</v>
      </c>
      <c r="H89" s="61">
        <f>3!H42</f>
        <v>103.456</v>
      </c>
      <c r="I89" s="21"/>
    </row>
    <row r="90" spans="1:9" ht="92.25" customHeight="1">
      <c r="A90" s="65" t="s">
        <v>105</v>
      </c>
      <c r="B90" s="46" t="s">
        <v>5</v>
      </c>
      <c r="C90" s="46" t="s">
        <v>52</v>
      </c>
      <c r="D90" s="46" t="s">
        <v>74</v>
      </c>
      <c r="E90" s="46" t="s">
        <v>150</v>
      </c>
      <c r="F90" s="46" t="s">
        <v>106</v>
      </c>
      <c r="G90" s="60">
        <f>3!G43</f>
        <v>0</v>
      </c>
      <c r="H90" s="61">
        <f>3!H43</f>
        <v>31.244</v>
      </c>
      <c r="I90" s="21"/>
    </row>
    <row r="91" spans="1:9" ht="53.25" customHeight="1">
      <c r="A91" s="59" t="s">
        <v>64</v>
      </c>
      <c r="B91" s="46" t="s">
        <v>5</v>
      </c>
      <c r="C91" s="46" t="s">
        <v>52</v>
      </c>
      <c r="D91" s="46" t="s">
        <v>74</v>
      </c>
      <c r="E91" s="46" t="s">
        <v>151</v>
      </c>
      <c r="F91" s="46" t="s">
        <v>65</v>
      </c>
      <c r="G91" s="61">
        <v>0</v>
      </c>
      <c r="H91" s="61">
        <f>3!H45</f>
        <v>3</v>
      </c>
      <c r="I91" s="21"/>
    </row>
    <row r="92" spans="1:9" ht="18.75">
      <c r="A92" s="137" t="s">
        <v>38</v>
      </c>
      <c r="B92" s="137"/>
      <c r="C92" s="137"/>
      <c r="D92" s="137"/>
      <c r="E92" s="137"/>
      <c r="F92" s="137"/>
      <c r="G92" s="64">
        <f>G8</f>
        <v>438.17190999999997</v>
      </c>
      <c r="H92" s="64">
        <f>H9+H13+H23+H31+H40+H54+H84</f>
        <v>5227.20191</v>
      </c>
      <c r="I92" s="15"/>
    </row>
  </sheetData>
  <sheetProtection/>
  <mergeCells count="4">
    <mergeCell ref="A4:H4"/>
    <mergeCell ref="A92:F92"/>
    <mergeCell ref="E2:H2"/>
    <mergeCell ref="E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="118" zoomScaleSheetLayoutView="118" zoomScalePageLayoutView="0" workbookViewId="0" topLeftCell="A4">
      <selection activeCell="D13" sqref="D13"/>
    </sheetView>
  </sheetViews>
  <sheetFormatPr defaultColWidth="9.00390625" defaultRowHeight="12.75"/>
  <cols>
    <col min="1" max="1" width="8.00390625" style="0" customWidth="1"/>
    <col min="2" max="2" width="66.75390625" style="0" customWidth="1"/>
    <col min="3" max="3" width="14.125" style="0" customWidth="1"/>
    <col min="4" max="4" width="13.375" style="0" customWidth="1"/>
  </cols>
  <sheetData>
    <row r="1" spans="2:4" ht="94.5" customHeight="1">
      <c r="B1" s="140" t="s">
        <v>224</v>
      </c>
      <c r="C1" s="140"/>
      <c r="D1" s="141"/>
    </row>
    <row r="2" spans="1:4" ht="92.25" customHeight="1">
      <c r="A2" s="5"/>
      <c r="B2" s="140" t="s">
        <v>213</v>
      </c>
      <c r="C2" s="140"/>
      <c r="D2" s="141"/>
    </row>
    <row r="3" spans="1:3" ht="18.75">
      <c r="A3" s="5"/>
      <c r="B3" s="1"/>
      <c r="C3" s="1"/>
    </row>
    <row r="4" spans="1:3" ht="60" customHeight="1">
      <c r="A4" s="5"/>
      <c r="B4" s="139" t="s">
        <v>225</v>
      </c>
      <c r="C4" s="139"/>
    </row>
    <row r="5" spans="1:3" ht="19.5" thickBot="1">
      <c r="A5" s="5"/>
      <c r="B5" s="25"/>
      <c r="C5" s="25"/>
    </row>
    <row r="6" spans="1:4" ht="37.5">
      <c r="A6" s="30" t="s">
        <v>132</v>
      </c>
      <c r="B6" s="30" t="s">
        <v>133</v>
      </c>
      <c r="C6" s="31" t="s">
        <v>157</v>
      </c>
      <c r="D6" s="31" t="s">
        <v>226</v>
      </c>
    </row>
    <row r="7" spans="1:4" ht="60" customHeight="1">
      <c r="A7" s="94" t="s">
        <v>134</v>
      </c>
      <c r="B7" s="6" t="s">
        <v>141</v>
      </c>
      <c r="C7" s="95">
        <f>C8+C9+C10+C11+C12+C13</f>
        <v>438.17</v>
      </c>
      <c r="D7" s="95">
        <f>D8+D9+D10+D11+D12+D13</f>
        <v>5227.19909</v>
      </c>
    </row>
    <row r="8" spans="1:4" ht="17.25" customHeight="1">
      <c r="A8" s="94" t="s">
        <v>135</v>
      </c>
      <c r="B8" s="6" t="s">
        <v>136</v>
      </c>
      <c r="C8" s="95">
        <v>0</v>
      </c>
      <c r="D8" s="95">
        <v>0</v>
      </c>
    </row>
    <row r="9" spans="1:4" ht="19.5" customHeight="1">
      <c r="A9" s="12" t="s">
        <v>137</v>
      </c>
      <c r="B9" s="6" t="s">
        <v>138</v>
      </c>
      <c r="C9" s="95">
        <f>2!C15+2!C18+2!C20</f>
        <v>69.36</v>
      </c>
      <c r="D9" s="95">
        <f>2!D15+2!D18+2!D20</f>
        <v>173.36329</v>
      </c>
    </row>
    <row r="10" spans="1:4" ht="18" customHeight="1">
      <c r="A10" s="12" t="s">
        <v>139</v>
      </c>
      <c r="B10" s="6" t="s">
        <v>140</v>
      </c>
      <c r="C10" s="95">
        <f>2!C23+2!C25</f>
        <v>199</v>
      </c>
      <c r="D10" s="95">
        <f>2!D23+2!D25</f>
        <v>1502.8298</v>
      </c>
    </row>
    <row r="11" spans="1:4" ht="18.75">
      <c r="A11" s="12" t="s">
        <v>158</v>
      </c>
      <c r="B11" s="11" t="s">
        <v>159</v>
      </c>
      <c r="C11" s="95">
        <f>2!C19</f>
        <v>169.81</v>
      </c>
      <c r="D11" s="95">
        <f>2!D19</f>
        <v>1169.81</v>
      </c>
    </row>
    <row r="12" spans="1:4" ht="18.75">
      <c r="A12" s="12" t="s">
        <v>185</v>
      </c>
      <c r="B12" s="11" t="s">
        <v>186</v>
      </c>
      <c r="C12" s="95">
        <f>2!C10+4!G77</f>
        <v>0</v>
      </c>
      <c r="D12" s="95">
        <f>4!H61+4!H77</f>
        <v>1748.443</v>
      </c>
    </row>
    <row r="13" spans="1:4" ht="18.75">
      <c r="A13" s="12"/>
      <c r="B13" s="11" t="s">
        <v>192</v>
      </c>
      <c r="C13" s="95">
        <v>0</v>
      </c>
      <c r="D13" s="95">
        <f>2!D9+2!D13+2!D11</f>
        <v>632.7529999999999</v>
      </c>
    </row>
    <row r="14" spans="1:4" ht="18.75">
      <c r="A14" s="99"/>
      <c r="B14" s="100" t="s">
        <v>38</v>
      </c>
      <c r="C14" s="101">
        <f>C7</f>
        <v>438.17</v>
      </c>
      <c r="D14" s="101">
        <f>D7</f>
        <v>5227.19909</v>
      </c>
    </row>
  </sheetData>
  <sheetProtection/>
  <mergeCells count="3">
    <mergeCell ref="B4:C4"/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Кырлык</cp:lastModifiedBy>
  <cp:lastPrinted>2021-02-12T10:31:23Z</cp:lastPrinted>
  <dcterms:created xsi:type="dcterms:W3CDTF">2007-09-12T09:25:25Z</dcterms:created>
  <dcterms:modified xsi:type="dcterms:W3CDTF">2021-02-12T10:31:26Z</dcterms:modified>
  <cp:category/>
  <cp:version/>
  <cp:contentType/>
  <cp:contentStatus/>
</cp:coreProperties>
</file>