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6" windowHeight="11736" tabRatio="728" activeTab="5"/>
  </bookViews>
  <sheets>
    <sheet name="1" sheetId="1" r:id="rId1"/>
    <sheet name="5" sheetId="2" r:id="rId2"/>
    <sheet name="7" sheetId="3" r:id="rId3"/>
    <sheet name="9" sheetId="4" r:id="rId4"/>
    <sheet name="11" sheetId="5" r:id="rId5"/>
    <sheet name="13-14" sheetId="6" r:id="rId6"/>
  </sheets>
  <definedNames>
    <definedName name="_xlnm.Print_Area" localSheetId="4">'11'!$A$1:$H$105</definedName>
    <definedName name="_xlnm.Print_Area" localSheetId="5">'13-14'!$A$1:$E$12</definedName>
    <definedName name="_xlnm.Print_Area" localSheetId="1">'5'!$A$1:$E$29</definedName>
    <definedName name="_xlnm.Print_Area" localSheetId="2">'7'!$A$1:$D$32</definedName>
    <definedName name="_xlnm.Print_Area" localSheetId="3">'9'!$A$1:$I$108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<sst xmlns="http://schemas.openxmlformats.org/spreadsheetml/2006/main" count="1190" uniqueCount="345">
  <si>
    <t>100</t>
  </si>
  <si>
    <t xml:space="preserve">Сумма </t>
  </si>
  <si>
    <t>(тыс. рублей)</t>
  </si>
  <si>
    <t>Администрация Кырлыкского сельского поселения</t>
  </si>
  <si>
    <t>Код главы администратора*</t>
  </si>
  <si>
    <t>Код бюджетной классификации Российской Федерации</t>
  </si>
  <si>
    <t>Наименование доходов</t>
  </si>
  <si>
    <t>Изменения (+;-)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</si>
  <si>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</si>
  <si>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</si>
  <si>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</si>
  <si>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</si>
  <si>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</si>
  <si>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</si>
  <si>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</si>
  <si>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</si>
  <si>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</si>
  <si>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</si>
  <si>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</si>
  <si>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</si>
  <si>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</si>
  <si>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</si>
  <si>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</si>
  <si>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</si>
  <si>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t>000</t>
  </si>
  <si>
    <t>1 08 00000 00 0000 000</t>
  </si>
  <si>
    <t>Государственная пошлина</t>
  </si>
  <si>
    <t>802</t>
  </si>
  <si>
    <t>1 08 04020 01 0000 110</t>
  </si>
  <si>
    <t>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</si>
  <si>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</si>
  <si>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</si>
  <si>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</si>
  <si>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</si>
  <si>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</si>
  <si>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Наименование показателя</t>
  </si>
  <si>
    <t>Раздел, подраздел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</si>
  <si>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</si>
  <si>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</si>
  <si>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</si>
  <si>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</si>
  <si>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</si>
  <si>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</si>
  <si>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</si>
  <si>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</si>
  <si>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</si>
  <si>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</si>
  <si>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</si>
  <si>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</si>
  <si>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</si>
  <si>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0400</t>
  </si>
  <si>
    <t>0406</t>
  </si>
  <si>
    <t>Дорожное хозяйство (дорожные фонды)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</si>
  <si>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</si>
  <si>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</si>
  <si>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</si>
  <si>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</si>
  <si>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</si>
  <si>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</si>
  <si>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</si>
  <si>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</si>
  <si>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</si>
  <si>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</si>
  <si>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1100</t>
  </si>
  <si>
    <t>Условно утвержденные расходы</t>
  </si>
  <si>
    <t>99</t>
  </si>
  <si>
    <t>ВСЕГО РАСХОДОВ</t>
  </si>
  <si>
    <t>№ п/п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</si>
  <si>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</si>
  <si>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</si>
  <si>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</si>
  <si>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</si>
  <si>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</si>
  <si>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2</t>
  </si>
  <si>
    <t>3</t>
  </si>
  <si>
    <t>4</t>
  </si>
  <si>
    <t>5</t>
  </si>
  <si>
    <t>1.</t>
  </si>
  <si>
    <t>Общегосударственные вопросы</t>
  </si>
  <si>
    <t>01</t>
  </si>
  <si>
    <t>1.1.</t>
  </si>
  <si>
    <t>02</t>
  </si>
  <si>
    <t>Расходы на выплаты персоналу государственных (муниципальных) органов</t>
  </si>
  <si>
    <t>121</t>
  </si>
  <si>
    <t>1.2.</t>
  </si>
  <si>
    <t>04</t>
  </si>
  <si>
    <t>Материально-техническое обеспечение администрации Кырлыкского сельского поселения</t>
  </si>
  <si>
    <t>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</si>
  <si>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</si>
  <si>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</si>
  <si>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</si>
  <si>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</si>
  <si>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</si>
  <si>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</si>
  <si>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</si>
  <si>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</si>
  <si>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11</t>
  </si>
  <si>
    <t>Резервный фонд сельского поселения</t>
  </si>
  <si>
    <t>Резервные средства</t>
  </si>
  <si>
    <t>870</t>
  </si>
  <si>
    <t>2.</t>
  </si>
  <si>
    <t>Национальная оборона</t>
  </si>
  <si>
    <t>2.1.</t>
  </si>
  <si>
    <t>03</t>
  </si>
  <si>
    <t>Осуществление переданных органом местного самоуправления полномочий  по осуществлению первичного воинского учета на территориях, где отсутствуют военные комиссариаты</t>
  </si>
  <si>
    <t>09</t>
  </si>
  <si>
    <t>Национальная экономика</t>
  </si>
  <si>
    <t>06</t>
  </si>
  <si>
    <t>Дорожные хозяйство (дорожные фонды)</t>
  </si>
  <si>
    <t>3.</t>
  </si>
  <si>
    <t>Жилищно-коммунальное хозяйство</t>
  </si>
  <si>
    <t>05</t>
  </si>
  <si>
    <t>3.1.</t>
  </si>
  <si>
    <t>4.</t>
  </si>
  <si>
    <t>Культура, кинемотография</t>
  </si>
  <si>
    <t>08</t>
  </si>
  <si>
    <t>Межбюджетные трансферты передаваемые бюджету муниципального района на финансовое обеспечение полномочий в рамках подпрограммы «Развитие социально-культурной сферы» муниципальной программы Кырлыкского сельского поселения  «Комплексное развитие территории сельского поселения»</t>
  </si>
  <si>
    <t>540</t>
  </si>
  <si>
    <t>6.</t>
  </si>
  <si>
    <t>Физическая культура и спорт</t>
  </si>
  <si>
    <t>Условно утверждаемые расходы</t>
  </si>
  <si>
    <t>99 0 9999</t>
  </si>
  <si>
    <t>999</t>
  </si>
  <si>
    <t>(тыс.руб)</t>
  </si>
  <si>
    <t>Главный распорядитель бюджетных средств</t>
  </si>
  <si>
    <t>6</t>
  </si>
  <si>
    <t>7</t>
  </si>
  <si>
    <t>НАЦИОНАЛЬНАЯ ЭКОНОМИКА</t>
  </si>
  <si>
    <t>Национальная  безопасность и правоохранительная деятельность</t>
  </si>
  <si>
    <t>Водное хозяйство</t>
  </si>
  <si>
    <t xml:space="preserve">Фонд оплаты труда государственных (муниципальных) органов </t>
  </si>
  <si>
    <t>Взносы по обязательному социальному страхованию на  выплаты денежного содержания  и иные выплаты  работникам государственных  (муниципальных) органов</t>
  </si>
  <si>
    <t>129</t>
  </si>
  <si>
    <t>243</t>
  </si>
  <si>
    <t>Фонд оплаты труда государственных (муниципальных) органов</t>
  </si>
  <si>
    <t>990000Ш200</t>
  </si>
  <si>
    <t>Основное мероприятие"Развитие и модернизация инженерной инфраструктуры для защиты населения от наводнений МО Кырлыкское сельское поселение</t>
  </si>
  <si>
    <t>Основные меропритие "Развитие и модернизация инфраструктуры по хранению и переработки ТБО и ЖБО МО Кырлыкское сельское поселение</t>
  </si>
  <si>
    <t>Закупка товаров, работ и услуг для обеспечения государственных (муниципальных) нужд</t>
  </si>
  <si>
    <t>01 1 01 00100</t>
  </si>
  <si>
    <t>01 2 01 01100</t>
  </si>
  <si>
    <t>01 2 0001М01</t>
  </si>
  <si>
    <t>500</t>
  </si>
  <si>
    <t>01 2 02 01 000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</si>
  <si>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</si>
  <si>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01 2 02 01 190</t>
  </si>
  <si>
    <t>99 0 00 0 2000</t>
  </si>
  <si>
    <t>99 0 00 0 2100</t>
  </si>
  <si>
    <t>Расходы на обеспечение функций администрации Кырлыкского сельского поселения</t>
  </si>
  <si>
    <t>99 0 00 0Ш200</t>
  </si>
  <si>
    <t>04 1 04 Д0100</t>
  </si>
  <si>
    <t>04 1 04 Д0190</t>
  </si>
  <si>
    <t>01 2 02 01 110</t>
  </si>
  <si>
    <t>Код</t>
  </si>
  <si>
    <t>Наименование программы</t>
  </si>
  <si>
    <t>1</t>
  </si>
  <si>
    <t>1.1</t>
  </si>
  <si>
    <t>Развитие экономического и налогового потенциала</t>
  </si>
  <si>
    <t>1.2</t>
  </si>
  <si>
    <t>Устойчивое развитие систем жизнеобеспечения</t>
  </si>
  <si>
    <t>1.3</t>
  </si>
  <si>
    <t>Развитие социально-культурной сферы</t>
  </si>
  <si>
    <t>4.2.</t>
  </si>
  <si>
    <t>5.</t>
  </si>
  <si>
    <t>5.1</t>
  </si>
  <si>
    <t>5.2.</t>
  </si>
  <si>
    <t>7.</t>
  </si>
  <si>
    <t>99 0 00 0 2110</t>
  </si>
  <si>
    <t>01 1 01 00190</t>
  </si>
  <si>
    <t>1 06 06033 10 0000 110</t>
  </si>
  <si>
    <t>1 06 06043 10 0000 110</t>
  </si>
  <si>
    <t>Земельный налог с организаций, обладающих земельным участком, расположенных в границах сельских поселений</t>
  </si>
  <si>
    <t>Земельный налог с физических лиц, обладающих земельным участком, расположенных в границах сельских поселений</t>
  </si>
  <si>
    <t>Земельный налог</t>
  </si>
  <si>
    <t>01 2 01 01000</t>
  </si>
  <si>
    <t>01 2 01 01190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</si>
  <si>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</si>
  <si>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Сумма</t>
  </si>
  <si>
    <t>Непрограммные расходы</t>
  </si>
  <si>
    <t>1105</t>
  </si>
  <si>
    <t>853</t>
  </si>
  <si>
    <t>21,7</t>
  </si>
  <si>
    <t>72</t>
  </si>
  <si>
    <t>-58,1</t>
  </si>
  <si>
    <t>01 1 03 00190</t>
  </si>
  <si>
    <t>01 1 02 00100</t>
  </si>
  <si>
    <t>01 1 02 00190</t>
  </si>
  <si>
    <t>01 1 04 00100</t>
  </si>
  <si>
    <t>01 1 04 00190</t>
  </si>
  <si>
    <t>-0,7</t>
  </si>
  <si>
    <t>24,9</t>
  </si>
  <si>
    <t>-5,2</t>
  </si>
  <si>
    <t>6.1.</t>
  </si>
  <si>
    <t>7.1.</t>
  </si>
  <si>
    <t>НАЦИОНАЛЬНАЯ БЕЗОПАСНОСТЬ И ПРАВООХРАНИТЕЛЬНАЯ ДЕЯТЕЛЬНОСТЬ</t>
  </si>
  <si>
    <t>Глава муниципального образование Кырлыкское сельское поселение</t>
  </si>
  <si>
    <t xml:space="preserve"> Обеспечивающая подпрограмма "Повышение эффективности управления в администрации Кырлыкского сельского поселения"</t>
  </si>
  <si>
    <t>99 0 0051180</t>
  </si>
  <si>
    <t>Подпрограмма "Устойчивое развитие систем жизнеобеспечения</t>
  </si>
  <si>
    <t xml:space="preserve">Организация мероприятий по защите населения и территории МО Кырлыкское сельское поселение </t>
  </si>
  <si>
    <t>Основное мероприятие "Повышение уровня благоустройства территории Кырлыкского сельского поселения"</t>
  </si>
  <si>
    <t>Основное мероприятие "Развитие культуры и молодежной политики"</t>
  </si>
  <si>
    <t xml:space="preserve">Предоставление культурно-досуговых услуг </t>
  </si>
  <si>
    <t>Основное мероприятие "Развитие физической культуры и спорта"</t>
  </si>
  <si>
    <t>Подпрограмма "Развитие социально-культурной сферы"</t>
  </si>
  <si>
    <t>Подпрограмма "Устойчивое развитие систем жизнеобеспечения"</t>
  </si>
  <si>
    <t>Организация мероприятий по защите населения и территории МО Кырлыкское сельское поселение</t>
  </si>
  <si>
    <t>1.4</t>
  </si>
  <si>
    <t>Обеспечивающая подпрограмма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</si>
  <si>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  и местных администраций</t>
  </si>
  <si>
    <t>01 1 03 00000</t>
  </si>
  <si>
    <t>01 1 04 00000</t>
  </si>
  <si>
    <t>01 1 02 00000</t>
  </si>
  <si>
    <t>01 1 01 00000</t>
  </si>
  <si>
    <t>Другие вопросы в области физической культуры и спорта</t>
  </si>
  <si>
    <t>01 2 01 00000</t>
  </si>
  <si>
    <t>Закупка товаров, работ, услуг в сфере информационно-коммуникационных технологий</t>
  </si>
  <si>
    <t>242</t>
  </si>
  <si>
    <t>2 02 49999 10 0000 150</t>
  </si>
  <si>
    <t>Прочие межбюджетные трансферты, передаваемые бюджетам сельских поселений</t>
  </si>
  <si>
    <t>Муниципальная программа "Комплексное развитие территории в Кырлыкском сельском поселении"</t>
  </si>
  <si>
    <t>2 02 40014 10 0000 150</t>
  </si>
  <si>
    <t>Дорожное хозяйство</t>
  </si>
  <si>
    <t>0409</t>
  </si>
  <si>
    <t>01 1 0500Д00</t>
  </si>
  <si>
    <t>Развитие транспортной инфраструктуры МО "Усть-Канский район (аймака)"</t>
  </si>
  <si>
    <t>2 02 35118 10 0000 150</t>
  </si>
  <si>
    <t>01 2 02 S8 500</t>
  </si>
  <si>
    <t>01 2 02 00 000</t>
  </si>
  <si>
    <t>01 0 Я0 00000</t>
  </si>
  <si>
    <t>01 0 Я0 02110</t>
  </si>
  <si>
    <t>01 0 Я0 02190</t>
  </si>
  <si>
    <t>01 0 Я0 02100</t>
  </si>
  <si>
    <t>01 0 Я0 S8500</t>
  </si>
  <si>
    <t>Другие общегосударственные вопросы</t>
  </si>
  <si>
    <t>0113</t>
  </si>
  <si>
    <t>13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</si>
  <si>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</si>
  <si>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</si>
  <si>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2 02 25555 10 0000 150</t>
  </si>
  <si>
    <t>Субсидии бюджетам сельских поселений на реализацию программ формирование современной городской среды</t>
  </si>
  <si>
    <t>Государственная пошлина за совершение нотариальных действий</t>
  </si>
  <si>
    <t>2 02 3002410 0000 150</t>
  </si>
  <si>
    <t>Субвенция на осуществление государственных полномочий Республики Алтай в области законодательства об административных правонарушениях</t>
  </si>
  <si>
    <t>01 1 00 00000</t>
  </si>
  <si>
    <t>01 1 05 00000</t>
  </si>
  <si>
    <t>01 1 05 00Д00</t>
  </si>
  <si>
    <t xml:space="preserve">Прочая закупка товаров, работ и услуг </t>
  </si>
  <si>
    <t xml:space="preserve">  Основное мероприятие "Развитие транспортной инфраструктуры МО Кырлыкское сельского поселения"</t>
  </si>
  <si>
    <t xml:space="preserve">Развитие транспортной инфраструктуры МО Кырлыкского сельского поселения </t>
  </si>
  <si>
    <t>Формирование современной городской среды</t>
  </si>
  <si>
    <t>01 2 00 01000</t>
  </si>
  <si>
    <t>10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</si>
  <si>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</si>
  <si>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</si>
  <si>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Основные мероприятия "Защита населения и территории от чрезвычайных ситуаций природного и техногенного характера, пожарная безопасность"</t>
  </si>
  <si>
    <t>Основное мероприятия "Защита населения и территории от чрезвычайных ситуаций природного и техногенного характера, пожарная безопасность"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</si>
  <si>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</si>
  <si>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</si>
  <si>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 Я0 10 190</t>
  </si>
  <si>
    <t>00</t>
  </si>
  <si>
    <t>1.5</t>
  </si>
  <si>
    <t>01 0 Я0 S9600</t>
  </si>
  <si>
    <t>Иные межбюджетные трансферты передаваемые бюджету муниципального района  на финансовое обеспечение полномочий по внутреннему финансовому контролю</t>
  </si>
  <si>
    <t>изменения (+,-)</t>
  </si>
  <si>
    <t>247</t>
  </si>
  <si>
    <t>Закупка энергетических ресурсов</t>
  </si>
  <si>
    <t>011F255550</t>
  </si>
  <si>
    <t>(+,-)</t>
  </si>
  <si>
    <t>Уплата прочих налогов, сборов</t>
  </si>
  <si>
    <t>010Я002190</t>
  </si>
  <si>
    <t>Уплата иных платежей</t>
  </si>
  <si>
    <t>99 0 0045300</t>
  </si>
  <si>
    <t>9900002190</t>
  </si>
  <si>
    <t>Прочая закупка товаров, работ и услуг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</si>
  <si>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</si>
  <si>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Другие вопросы в области национальной экономики</t>
  </si>
  <si>
    <t>12</t>
  </si>
  <si>
    <t xml:space="preserve"> Передача полномочий по решению вопросов местного значения.</t>
  </si>
  <si>
    <t>99 0 00 01Ф00</t>
  </si>
  <si>
    <t>0412</t>
  </si>
  <si>
    <t>Приложение 2                                  к решению "О бюджете муниципального образования Кырлыкское сельское поселение на 2017 год и на плановый период 2018-2019 годов"</t>
  </si>
  <si>
    <t xml:space="preserve">Источники финансирования дефицита  бюджета муниципального образования Кырлыкское сельское поселение                                                       на 2023 год </t>
  </si>
  <si>
    <t>Код бюджетной классификации</t>
  </si>
  <si>
    <t>Сумма  на 2023 год</t>
  </si>
  <si>
    <t>Дефицит бюджета</t>
  </si>
  <si>
    <t xml:space="preserve"> 0,00</t>
  </si>
  <si>
    <t>Источники внутреннего финансирования  дефицита бюджета:</t>
  </si>
  <si>
    <t xml:space="preserve"> 802 01 00 00 00 00 0000 000</t>
  </si>
  <si>
    <t>в том числе:</t>
  </si>
  <si>
    <t>Изменение остатков средств на счетах по учету средств бюджетов</t>
  </si>
  <si>
    <t>802 01 05 00 00 00 0000 000</t>
  </si>
  <si>
    <t>Кредиты кредитных организаций в валюте Российской Федерации</t>
  </si>
  <si>
    <t>802 01 02 00 00 00 0000 000</t>
  </si>
  <si>
    <t>Привлечение кредитов от кредитных организаций в валюте Российской Федерации</t>
  </si>
  <si>
    <t>802 01 02 00 00 00 0000 700</t>
  </si>
  <si>
    <t>Привлечение сельскими поселениями кредитов от кредитных организаций в валюте Российской Федерации</t>
  </si>
  <si>
    <t>802 01 02 00 00 00 0000 710</t>
  </si>
  <si>
    <t>Погашение кредитов, предоставленных кредитными организациями в валюте Российской Федерации</t>
  </si>
  <si>
    <t xml:space="preserve">802 01 02 00 00 00 0000 800 </t>
  </si>
  <si>
    <t>Погашение сельскими поселениями кредитов от кредитных организаций в валюте Российской Федерации</t>
  </si>
  <si>
    <t xml:space="preserve">802 01 02 00 00 10 0000 810 </t>
  </si>
  <si>
    <t>Бюджетные кредиты от других бюджетов бюджетной системы Российской Федерации</t>
  </si>
  <si>
    <t>802 01 03 00 00 00 0000 000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</si>
  <si>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</si>
  <si>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802 01 03 01 00 00 0000 700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</si>
  <si>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</si>
  <si>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802 01 03 01 00 10 0000 710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</si>
  <si>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</si>
  <si>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802 01 03 01 00 00 0000 800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</si>
  <si>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</si>
  <si>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802 01 03 01 00 10 0000 810</t>
  </si>
  <si>
    <t>Иные источники внутреннего финансирования дефицитов бюджетов</t>
  </si>
  <si>
    <t xml:space="preserve">802 01 06 00 00 00 0000 000 </t>
  </si>
  <si>
    <t>Бюджетные кредиты, предоставленные внутри страны в валюте Российской Федерации</t>
  </si>
  <si>
    <t xml:space="preserve">  000 01 06 05 00 00 0000 000 </t>
  </si>
  <si>
    <t>Возврат бюджетных кредитов, предоставленных внутри страны в валюте Российской Федерации</t>
  </si>
  <si>
    <t xml:space="preserve">  000 01 06 05 00 00 0000 600 </t>
  </si>
  <si>
    <t>Возврат бюджетных кредитов, предоставленных юридическим лицам из местных бюджетов  в валюте Российской Федерации</t>
  </si>
  <si>
    <t xml:space="preserve">  000 01 06 05 02 00 0000 640 </t>
  </si>
  <si>
    <t>Исполнение государственных и муниципальных гарантий в валюте Российской Федерации</t>
  </si>
  <si>
    <t xml:space="preserve">  000 01 06 04 00 00 0000 000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</si>
  <si>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</si>
  <si>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 xml:space="preserve">  000 01 06 04 00 00 0000 800 </t>
  </si>
  <si>
    <t>Исполнение муниципальных    гарантий муниципальных образований в валюте Российской Феднерации в случае, если исполнение гарантом  муниципальных гарантий ведет к возникновению права регрессного требования гаранта в принципалу, либо обусловлено уступкой гаранту прав требования  бенефициара к принципалу</t>
  </si>
  <si>
    <t xml:space="preserve">  000 01 06 04 00 00 0000 810 </t>
  </si>
  <si>
    <t>Приложение 1                                        к решению " О бюджете муниципального образования Кырлыкское сельское поселение на 2023 год и на плановый период 2024-2025 годы от 27.12.2022г. №14-37</t>
  </si>
  <si>
    <t>36,2</t>
  </si>
  <si>
    <t xml:space="preserve">Приложение 3
к решению «О внесении изменений в бюджет 
муниципального образования "Кырлыкское сельское поселение" от 27.12.2022 №14-37
на 2023 год и на плановый период 2024-2025 годы » </t>
  </si>
  <si>
    <t>Объем поступлений доходов в бюджет муниципального образования "Кырлыкское сельское поселение"  в  2023 году</t>
  </si>
  <si>
    <t>Изменения +/-</t>
  </si>
  <si>
    <t>Распределение бюджетных ассигнований на реализацию муниципальных программ и непрограммных расходов на 2023 год</t>
  </si>
  <si>
    <t>Приложение11
к решению «О внесении изменений в  бюджет 
муниципального образования                                                                                     Кырлыкское сельское поселение
на 2023 год и на плановый период 2024-2025 годы» от 27.12.2022 №14-37</t>
  </si>
  <si>
    <t xml:space="preserve">                                                        Приложение 9                                                               к решению о внесении изменений в бюджет 
муниципального образования "Кырлыкское сельское поселение"
на 2023 год и на плановый период 2024-2025 годы» от 27.12.2022 №14-37</t>
  </si>
  <si>
    <t xml:space="preserve">Приложение 7
к решению «О внесении изменений в бюджет 
муниципального образования "Кырлыкское сельское поселение"
на 2023 год и на плановый период 2024-2025 годы"от 27.12.2022 №14-37
</t>
  </si>
  <si>
    <t>Приложение 5
к решению «О внесении изменений в бюджет 
муниципального образования "Кырлыкское сельское поселение"
на 2023 год и на плановый период 2024-2025 годы » от 27.12.2022 №14-37</t>
  </si>
  <si>
    <t>Распределение
бюджетных ассигнований по разделам, подразделам классификации расходов бюджета муниципального образования "Кырлыкское сельское поселение" на 2023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</si>
  <si>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"Кырлыкское сельское поселение" на 2023 год</t>
  </si>
  <si>
    <t>Ведомственная структура расходов бюджета муниципального образования "Кырлыкское сельское поселение" на 2023 год</t>
  </si>
  <si>
    <t>Приложение 1                                        к решению " О бюджете муниципального образования Кырлыкское сельское поселение на 2023 год и на плановый период 2024-2025 годы от 28.12.23г №22-56</t>
  </si>
  <si>
    <t xml:space="preserve">Приложение 2
к решению «О внесении изменений в бюджет 
муниципального образования "Кырлыкское сельское поселение"
на 2023 год и на плановый период 2024-2025 годы » от 28.12.23г №22-56 </t>
  </si>
  <si>
    <t>Приложение 3
к решению «О внесении изменений в бюджет 
муниципального образования "Кырлыкское сельское поселение"
на 2023 год и на плановый период 2024-2025 годы » от 28.12.23г №22-56</t>
  </si>
  <si>
    <t xml:space="preserve">Приложение 4
к решению «О внесении изменений в бюджет 
муниципального образования "Кырлыкское сельское поселение"
на 2023 год и на плановый период 2024-2025 годы" от 28.12.23г №22-56
</t>
  </si>
  <si>
    <t xml:space="preserve">                                                        Приложение 5                                                                 к решению о внесении изменений в бюджет 
муниципального образования "Кырлыкское сельское поселение"
на 2023 год и на плановый период 2024-2025 годы» от 28.12.23г №22-56</t>
  </si>
  <si>
    <t>Приложение6
к решению «О внесении изменений в  бюджет 
муниципального образования                                                                                     Кырлыкское сельское поселение
на 2023 год и на плановый период 2024-2025 годы» от 28.12.23г №22-56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</si>
</sst>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#,##0.00_р_."/>
    <numFmt numFmtId="177" formatCode="0.000"/>
    <numFmt numFmtId="178" formatCode="0.0000"/>
    <numFmt numFmtId="179" formatCode="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4"/>
      <color indexed="8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top"/>
      <protection/>
    </xf>
    <xf numFmtId="0" fontId="35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 shrinkToFit="1"/>
    </xf>
    <xf numFmtId="0" fontId="3" fillId="33" borderId="10" xfId="0" applyFont="1" applyFill="1" applyBorder="1" applyAlignment="1">
      <alignment horizontal="justify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justify" vertical="top" wrapText="1"/>
    </xf>
    <xf numFmtId="173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33" borderId="10" xfId="57" applyNumberFormat="1" applyFont="1" applyFill="1" applyBorder="1" applyAlignment="1">
      <alignment horizontal="left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2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0" xfId="0" applyNumberFormat="1" applyFont="1" applyAlignment="1">
      <alignment horizontal="right" vertical="distributed"/>
    </xf>
    <xf numFmtId="0" fontId="12" fillId="0" borderId="10" xfId="0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center" wrapText="1"/>
    </xf>
    <xf numFmtId="0" fontId="3" fillId="33" borderId="10" xfId="59" applyFont="1" applyFill="1" applyBorder="1" applyAlignment="1">
      <alignment wrapText="1"/>
      <protection/>
    </xf>
    <xf numFmtId="49" fontId="12" fillId="33" borderId="10" xfId="0" applyNumberFormat="1" applyFont="1" applyFill="1" applyBorder="1" applyAlignment="1">
      <alignment horizontal="center" vertical="center"/>
    </xf>
    <xf numFmtId="0" fontId="3" fillId="33" borderId="10" xfId="57" applyNumberFormat="1" applyFont="1" applyFill="1" applyBorder="1" applyAlignment="1">
      <alignment horizontal="left" vertical="center" wrapText="1"/>
      <protection/>
    </xf>
    <xf numFmtId="49" fontId="3" fillId="34" borderId="1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justify" vertical="center" wrapText="1"/>
    </xf>
    <xf numFmtId="173" fontId="2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/>
    </xf>
    <xf numFmtId="49" fontId="54" fillId="35" borderId="14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55" fillId="35" borderId="14" xfId="0" applyNumberFormat="1" applyFont="1" applyFill="1" applyBorder="1" applyAlignment="1">
      <alignment vertical="top" wrapText="1"/>
    </xf>
    <xf numFmtId="49" fontId="55" fillId="35" borderId="14" xfId="0" applyNumberFormat="1" applyFont="1" applyFill="1" applyBorder="1" applyAlignment="1">
      <alignment horizontal="center" vertical="top" wrapText="1"/>
    </xf>
    <xf numFmtId="173" fontId="54" fillId="35" borderId="14" xfId="0" applyNumberFormat="1" applyFont="1" applyFill="1" applyBorder="1" applyAlignment="1">
      <alignment horizontal="center" vertical="top" wrapText="1"/>
    </xf>
    <xf numFmtId="49" fontId="54" fillId="0" borderId="14" xfId="0" applyNumberFormat="1" applyFont="1" applyBorder="1" applyAlignment="1">
      <alignment horizontal="center" vertical="top" wrapText="1"/>
    </xf>
    <xf numFmtId="173" fontId="54" fillId="0" borderId="14" xfId="0" applyNumberFormat="1" applyFont="1" applyBorder="1" applyAlignment="1">
      <alignment horizontal="center" vertical="top" wrapText="1"/>
    </xf>
    <xf numFmtId="0" fontId="54" fillId="0" borderId="15" xfId="0" applyFont="1" applyBorder="1" applyAlignment="1">
      <alignment horizontal="left" wrapText="1"/>
    </xf>
    <xf numFmtId="49" fontId="54" fillId="0" borderId="14" xfId="0" applyNumberFormat="1" applyFont="1" applyBorder="1" applyAlignment="1">
      <alignment vertical="top" wrapText="1"/>
    </xf>
    <xf numFmtId="0" fontId="54" fillId="0" borderId="14" xfId="0" applyFont="1" applyBorder="1" applyAlignment="1">
      <alignment horizontal="left" vertical="center" wrapText="1" shrinkToFit="1"/>
    </xf>
    <xf numFmtId="0" fontId="54" fillId="0" borderId="15" xfId="0" applyFont="1" applyBorder="1" applyAlignment="1">
      <alignment wrapText="1"/>
    </xf>
    <xf numFmtId="49" fontId="54" fillId="36" borderId="14" xfId="0" applyNumberFormat="1" applyFont="1" applyFill="1" applyBorder="1" applyAlignment="1">
      <alignment vertical="top" wrapText="1"/>
    </xf>
    <xf numFmtId="0" fontId="56" fillId="0" borderId="0" xfId="0" applyFont="1" applyAlignment="1">
      <alignment horizontal="left" wrapText="1"/>
    </xf>
    <xf numFmtId="0" fontId="56" fillId="10" borderId="0" xfId="0" applyFont="1" applyFill="1" applyAlignment="1">
      <alignment horizontal="left" wrapText="1"/>
    </xf>
    <xf numFmtId="49" fontId="54" fillId="0" borderId="14" xfId="0" applyNumberFormat="1" applyFont="1" applyBorder="1" applyAlignment="1">
      <alignment horizontal="center" wrapText="1"/>
    </xf>
    <xf numFmtId="0" fontId="54" fillId="0" borderId="14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left" wrapText="1"/>
    </xf>
    <xf numFmtId="49" fontId="54" fillId="0" borderId="0" xfId="0" applyNumberFormat="1" applyFont="1" applyBorder="1" applyAlignment="1">
      <alignment vertical="top" wrapText="1"/>
    </xf>
    <xf numFmtId="173" fontId="54" fillId="0" borderId="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3" fillId="0" borderId="16" xfId="0" applyFont="1" applyFill="1" applyBorder="1" applyAlignment="1">
      <alignment horizontal="center" wrapText="1"/>
    </xf>
    <xf numFmtId="49" fontId="54" fillId="10" borderId="17" xfId="0" applyNumberFormat="1" applyFont="1" applyFill="1" applyBorder="1" applyAlignment="1">
      <alignment horizontal="center" wrapText="1"/>
    </xf>
    <xf numFmtId="49" fontId="54" fillId="10" borderId="17" xfId="0" applyNumberFormat="1" applyFont="1" applyFill="1" applyBorder="1" applyAlignment="1">
      <alignment horizontal="center" vertical="top" wrapText="1"/>
    </xf>
    <xf numFmtId="173" fontId="54" fillId="10" borderId="17" xfId="0" applyNumberFormat="1" applyFont="1" applyFill="1" applyBorder="1" applyAlignment="1">
      <alignment horizontal="center" vertical="top" wrapText="1"/>
    </xf>
    <xf numFmtId="49" fontId="54" fillId="33" borderId="10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 horizontal="left" wrapText="1"/>
    </xf>
    <xf numFmtId="49" fontId="54" fillId="33" borderId="17" xfId="0" applyNumberFormat="1" applyFont="1" applyFill="1" applyBorder="1" applyAlignment="1">
      <alignment horizontal="center" wrapText="1"/>
    </xf>
    <xf numFmtId="49" fontId="54" fillId="33" borderId="17" xfId="0" applyNumberFormat="1" applyFont="1" applyFill="1" applyBorder="1" applyAlignment="1">
      <alignment horizontal="center" vertical="top" wrapText="1"/>
    </xf>
    <xf numFmtId="173" fontId="3" fillId="0" borderId="16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Border="1" applyAlignment="1">
      <alignment horizontal="left" vertical="center" wrapText="1"/>
    </xf>
    <xf numFmtId="49" fontId="54" fillId="0" borderId="10" xfId="0" applyNumberFormat="1" applyFont="1" applyBorder="1" applyAlignment="1">
      <alignment horizontal="center" vertical="top" wrapText="1"/>
    </xf>
    <xf numFmtId="173" fontId="54" fillId="0" borderId="10" xfId="0" applyNumberFormat="1" applyFont="1" applyBorder="1" applyAlignment="1">
      <alignment horizontal="center" vertical="top" wrapText="1"/>
    </xf>
    <xf numFmtId="173" fontId="54" fillId="0" borderId="18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 wrapText="1"/>
    </xf>
    <xf numFmtId="171" fontId="15" fillId="0" borderId="0" xfId="69" applyFont="1" applyFill="1" applyAlignment="1">
      <alignment horizontal="right"/>
    </xf>
    <xf numFmtId="171" fontId="3" fillId="0" borderId="10" xfId="69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center" vertical="top"/>
    </xf>
    <xf numFmtId="171" fontId="3" fillId="0" borderId="10" xfId="69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174" fontId="3" fillId="0" borderId="10" xfId="69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0" fontId="2" fillId="0" borderId="19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58" applyFont="1" applyFill="1" applyBorder="1" applyAlignment="1">
      <alignment horizontal="justify" vertical="top"/>
      <protection/>
    </xf>
    <xf numFmtId="0" fontId="2" fillId="0" borderId="10" xfId="58" applyFont="1" applyFill="1" applyBorder="1" applyAlignment="1">
      <alignment horizontal="justify" vertical="top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171" fontId="2" fillId="0" borderId="0" xfId="69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71" fontId="9" fillId="0" borderId="0" xfId="69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71" fontId="3" fillId="0" borderId="0" xfId="69" applyFont="1" applyFill="1" applyBorder="1" applyAlignment="1">
      <alignment horizontal="center" wrapText="1"/>
    </xf>
    <xf numFmtId="171" fontId="2" fillId="0" borderId="0" xfId="69" applyFont="1" applyFill="1" applyBorder="1" applyAlignment="1">
      <alignment horizontal="center"/>
    </xf>
    <xf numFmtId="171" fontId="2" fillId="0" borderId="0" xfId="69" applyFont="1" applyFill="1" applyAlignment="1">
      <alignment horizontal="center"/>
    </xf>
    <xf numFmtId="171" fontId="15" fillId="0" borderId="0" xfId="69" applyFont="1" applyFill="1" applyAlignment="1">
      <alignment horizontal="center"/>
    </xf>
    <xf numFmtId="171" fontId="15" fillId="0" borderId="0" xfId="69" applyFont="1" applyFill="1" applyAlignment="1">
      <alignment/>
    </xf>
    <xf numFmtId="173" fontId="3" fillId="0" borderId="19" xfId="0" applyNumberFormat="1" applyFont="1" applyBorder="1" applyAlignment="1">
      <alignment horizontal="center" wrapText="1"/>
    </xf>
    <xf numFmtId="173" fontId="2" fillId="0" borderId="19" xfId="0" applyNumberFormat="1" applyFont="1" applyBorder="1" applyAlignment="1">
      <alignment horizontal="center" wrapText="1"/>
    </xf>
    <xf numFmtId="173" fontId="57" fillId="0" borderId="20" xfId="0" applyNumberFormat="1" applyFont="1" applyBorder="1" applyAlignment="1">
      <alignment horizontal="center" vertical="center" wrapText="1"/>
    </xf>
    <xf numFmtId="173" fontId="5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9" fontId="54" fillId="33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13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_16-17 вед" xfId="57"/>
    <cellStyle name="Обычный_источники" xfId="58"/>
    <cellStyle name="Обычный_ПРИЛ 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4"/>
  <sheetViews>
    <sheetView view="pageBreakPreview" zoomScale="80" zoomScaleNormal="75" zoomScaleSheetLayoutView="80" zoomScalePageLayoutView="0" workbookViewId="0" topLeftCell="A1">
      <selection activeCell="C1" sqref="C1"/>
    </sheetView>
  </sheetViews>
  <sheetFormatPr defaultColWidth="9.125" defaultRowHeight="12.75"/>
  <cols>
    <col min="1" max="1" width="69.625" style="139" customWidth="1"/>
    <col min="2" max="2" width="38.00390625" style="139" customWidth="1"/>
    <col min="3" max="3" width="36.375" style="168" customWidth="1"/>
    <col min="4" max="9" width="0" style="139" hidden="1" customWidth="1"/>
    <col min="10" max="16384" width="9.125" style="139" customWidth="1"/>
  </cols>
  <sheetData>
    <row r="1" spans="2:9" ht="103.5" customHeight="1">
      <c r="B1" s="140"/>
      <c r="C1" s="141" t="s">
        <v>339</v>
      </c>
      <c r="D1" s="178" t="s">
        <v>281</v>
      </c>
      <c r="E1" s="178"/>
      <c r="F1" s="178" t="s">
        <v>281</v>
      </c>
      <c r="G1" s="178"/>
      <c r="H1" s="178" t="s">
        <v>281</v>
      </c>
      <c r="I1" s="178"/>
    </row>
    <row r="2" spans="2:9" ht="103.5" customHeight="1">
      <c r="B2" s="140"/>
      <c r="C2" s="141" t="s">
        <v>326</v>
      </c>
      <c r="D2" s="178" t="s">
        <v>281</v>
      </c>
      <c r="E2" s="178"/>
      <c r="F2" s="178" t="s">
        <v>281</v>
      </c>
      <c r="G2" s="178"/>
      <c r="H2" s="178" t="s">
        <v>281</v>
      </c>
      <c r="I2" s="178"/>
    </row>
    <row r="3" spans="1:3" ht="56.25" customHeight="1">
      <c r="A3" s="179" t="s">
        <v>282</v>
      </c>
      <c r="B3" s="179"/>
      <c r="C3" s="179"/>
    </row>
    <row r="4" spans="2:3" ht="18.75" customHeight="1">
      <c r="B4" s="140"/>
      <c r="C4" s="142" t="s">
        <v>2</v>
      </c>
    </row>
    <row r="5" spans="1:3" s="1" customFormat="1" ht="34.5">
      <c r="A5" s="2"/>
      <c r="B5" s="3" t="s">
        <v>283</v>
      </c>
      <c r="C5" s="143" t="s">
        <v>284</v>
      </c>
    </row>
    <row r="6" spans="1:9" s="1" customFormat="1" ht="18">
      <c r="A6" s="144" t="s">
        <v>285</v>
      </c>
      <c r="B6" s="145"/>
      <c r="C6" s="146" t="s">
        <v>327</v>
      </c>
      <c r="D6" s="147">
        <v>395978.2</v>
      </c>
      <c r="E6" s="147">
        <v>395978.2</v>
      </c>
      <c r="F6" s="147">
        <v>395978.2</v>
      </c>
      <c r="G6" s="147">
        <v>395978.2</v>
      </c>
      <c r="H6" s="147">
        <v>395978.2</v>
      </c>
      <c r="I6" s="147">
        <v>395978.2</v>
      </c>
    </row>
    <row r="7" spans="1:9" s="1" customFormat="1" ht="34.5">
      <c r="A7" s="148" t="s">
        <v>287</v>
      </c>
      <c r="B7" s="146" t="s">
        <v>288</v>
      </c>
      <c r="C7" s="146" t="s">
        <v>327</v>
      </c>
      <c r="D7" s="147" t="e">
        <f aca="true" t="shared" si="0" ref="D7:I7">D10+D15+D20</f>
        <v>#REF!</v>
      </c>
      <c r="E7" s="147" t="e">
        <f t="shared" si="0"/>
        <v>#REF!</v>
      </c>
      <c r="F7" s="147" t="e">
        <f t="shared" si="0"/>
        <v>#REF!</v>
      </c>
      <c r="G7" s="147" t="e">
        <f t="shared" si="0"/>
        <v>#REF!</v>
      </c>
      <c r="H7" s="147" t="e">
        <f t="shared" si="0"/>
        <v>#REF!</v>
      </c>
      <c r="I7" s="147" t="e">
        <f t="shared" si="0"/>
        <v>#REF!</v>
      </c>
    </row>
    <row r="8" spans="1:9" s="1" customFormat="1" ht="18">
      <c r="A8" s="149" t="s">
        <v>289</v>
      </c>
      <c r="B8" s="146"/>
      <c r="C8" s="150"/>
      <c r="D8" s="147"/>
      <c r="E8" s="147"/>
      <c r="F8" s="147"/>
      <c r="G8" s="147"/>
      <c r="H8" s="147"/>
      <c r="I8" s="147"/>
    </row>
    <row r="9" spans="1:9" s="1" customFormat="1" ht="34.5">
      <c r="A9" s="151" t="s">
        <v>290</v>
      </c>
      <c r="B9" s="146" t="s">
        <v>291</v>
      </c>
      <c r="C9" s="146" t="s">
        <v>327</v>
      </c>
      <c r="D9" s="147" t="e">
        <f>#REF!</f>
        <v>#REF!</v>
      </c>
      <c r="E9" s="147" t="e">
        <f>#REF!</f>
        <v>#REF!</v>
      </c>
      <c r="F9" s="147" t="e">
        <f>#REF!</f>
        <v>#REF!</v>
      </c>
      <c r="G9" s="147" t="e">
        <f>#REF!</f>
        <v>#REF!</v>
      </c>
      <c r="H9" s="147" t="e">
        <f>#REF!</f>
        <v>#REF!</v>
      </c>
      <c r="I9" s="147" t="e">
        <f>#REF!</f>
        <v>#REF!</v>
      </c>
    </row>
    <row r="10" spans="1:9" s="152" customFormat="1" ht="34.5">
      <c r="A10" s="148" t="s">
        <v>292</v>
      </c>
      <c r="B10" s="146" t="s">
        <v>293</v>
      </c>
      <c r="C10" s="146" t="s">
        <v>286</v>
      </c>
      <c r="D10" s="147" t="e">
        <f aca="true" t="shared" si="1" ref="D10:I10">D11-D13</f>
        <v>#REF!</v>
      </c>
      <c r="E10" s="147" t="e">
        <f t="shared" si="1"/>
        <v>#REF!</v>
      </c>
      <c r="F10" s="147" t="e">
        <f t="shared" si="1"/>
        <v>#REF!</v>
      </c>
      <c r="G10" s="147" t="e">
        <f t="shared" si="1"/>
        <v>#REF!</v>
      </c>
      <c r="H10" s="147" t="e">
        <f t="shared" si="1"/>
        <v>#REF!</v>
      </c>
      <c r="I10" s="147" t="e">
        <f t="shared" si="1"/>
        <v>#REF!</v>
      </c>
    </row>
    <row r="11" spans="1:9" s="1" customFormat="1" ht="36">
      <c r="A11" s="153" t="s">
        <v>294</v>
      </c>
      <c r="B11" s="146" t="s">
        <v>295</v>
      </c>
      <c r="C11" s="146" t="s">
        <v>286</v>
      </c>
      <c r="D11" s="147" t="e">
        <f aca="true" t="shared" si="2" ref="D11:I11">D12</f>
        <v>#REF!</v>
      </c>
      <c r="E11" s="147" t="e">
        <f t="shared" si="2"/>
        <v>#REF!</v>
      </c>
      <c r="F11" s="147" t="e">
        <f t="shared" si="2"/>
        <v>#REF!</v>
      </c>
      <c r="G11" s="147" t="e">
        <f t="shared" si="2"/>
        <v>#REF!</v>
      </c>
      <c r="H11" s="147" t="e">
        <f t="shared" si="2"/>
        <v>#REF!</v>
      </c>
      <c r="I11" s="147" t="e">
        <f t="shared" si="2"/>
        <v>#REF!</v>
      </c>
    </row>
    <row r="12" spans="1:9" s="1" customFormat="1" ht="40.5" customHeight="1">
      <c r="A12" s="149" t="s">
        <v>296</v>
      </c>
      <c r="B12" s="146" t="s">
        <v>297</v>
      </c>
      <c r="C12" s="146" t="s">
        <v>286</v>
      </c>
      <c r="D12" s="147" t="e">
        <f>D14+#REF!+D19-D17-D20</f>
        <v>#REF!</v>
      </c>
      <c r="E12" s="147" t="e">
        <f>E14+#REF!+E19-E17-E20</f>
        <v>#REF!</v>
      </c>
      <c r="F12" s="147" t="e">
        <f>F14+#REF!+F19-F17-F20</f>
        <v>#REF!</v>
      </c>
      <c r="G12" s="147" t="e">
        <f>G14+#REF!+G19-G17-G20</f>
        <v>#REF!</v>
      </c>
      <c r="H12" s="147" t="e">
        <f>H14+#REF!+H19-H17-H20</f>
        <v>#REF!</v>
      </c>
      <c r="I12" s="147" t="e">
        <f>I14+#REF!+I19-I17-I20</f>
        <v>#REF!</v>
      </c>
    </row>
    <row r="13" spans="1:9" s="1" customFormat="1" ht="36">
      <c r="A13" s="149" t="s">
        <v>298</v>
      </c>
      <c r="B13" s="146" t="s">
        <v>299</v>
      </c>
      <c r="C13" s="146" t="s">
        <v>286</v>
      </c>
      <c r="D13" s="147">
        <f aca="true" t="shared" si="3" ref="D13:I13">D14</f>
        <v>160000</v>
      </c>
      <c r="E13" s="147">
        <f t="shared" si="3"/>
        <v>160000</v>
      </c>
      <c r="F13" s="147">
        <f t="shared" si="3"/>
        <v>160000</v>
      </c>
      <c r="G13" s="147">
        <f t="shared" si="3"/>
        <v>160000</v>
      </c>
      <c r="H13" s="147">
        <f t="shared" si="3"/>
        <v>160000</v>
      </c>
      <c r="I13" s="147">
        <f t="shared" si="3"/>
        <v>160000</v>
      </c>
    </row>
    <row r="14" spans="1:9" s="1" customFormat="1" ht="38.25" customHeight="1">
      <c r="A14" s="149" t="s">
        <v>300</v>
      </c>
      <c r="B14" s="146" t="s">
        <v>301</v>
      </c>
      <c r="C14" s="146" t="s">
        <v>286</v>
      </c>
      <c r="D14" s="147">
        <v>160000</v>
      </c>
      <c r="E14" s="147">
        <v>160000</v>
      </c>
      <c r="F14" s="147">
        <v>160000</v>
      </c>
      <c r="G14" s="147">
        <v>160000</v>
      </c>
      <c r="H14" s="147">
        <v>160000</v>
      </c>
      <c r="I14" s="147">
        <v>160000</v>
      </c>
    </row>
    <row r="15" spans="1:9" s="152" customFormat="1" ht="36.75" customHeight="1">
      <c r="A15" s="148" t="s">
        <v>302</v>
      </c>
      <c r="B15" s="146" t="s">
        <v>303</v>
      </c>
      <c r="C15" s="146" t="s">
        <v>286</v>
      </c>
      <c r="D15" s="147">
        <f aca="true" t="shared" si="4" ref="D15:I15">D16-D18</f>
        <v>-4978.640000000014</v>
      </c>
      <c r="E15" s="147">
        <f t="shared" si="4"/>
        <v>-4978.640000000014</v>
      </c>
      <c r="F15" s="147">
        <f t="shared" si="4"/>
        <v>-4978.640000000014</v>
      </c>
      <c r="G15" s="147">
        <f t="shared" si="4"/>
        <v>-4978.640000000014</v>
      </c>
      <c r="H15" s="147">
        <f t="shared" si="4"/>
        <v>-4978.640000000014</v>
      </c>
      <c r="I15" s="147">
        <f t="shared" si="4"/>
        <v>-4978.640000000014</v>
      </c>
    </row>
    <row r="16" spans="1:9" s="1" customFormat="1" ht="62.25" customHeight="1">
      <c r="A16" s="154" t="s">
        <v>304</v>
      </c>
      <c r="B16" s="146" t="s">
        <v>305</v>
      </c>
      <c r="C16" s="146" t="s">
        <v>286</v>
      </c>
      <c r="D16" s="147">
        <f aca="true" t="shared" si="5" ref="D16:I16">D17</f>
        <v>250000</v>
      </c>
      <c r="E16" s="147">
        <f t="shared" si="5"/>
        <v>250000</v>
      </c>
      <c r="F16" s="147">
        <f t="shared" si="5"/>
        <v>250000</v>
      </c>
      <c r="G16" s="147">
        <f t="shared" si="5"/>
        <v>250000</v>
      </c>
      <c r="H16" s="147">
        <f t="shared" si="5"/>
        <v>250000</v>
      </c>
      <c r="I16" s="147">
        <f t="shared" si="5"/>
        <v>250000</v>
      </c>
    </row>
    <row r="17" spans="1:9" s="1" customFormat="1" ht="57" customHeight="1">
      <c r="A17" s="155" t="s">
        <v>306</v>
      </c>
      <c r="B17" s="146" t="s">
        <v>307</v>
      </c>
      <c r="C17" s="146" t="s">
        <v>286</v>
      </c>
      <c r="D17" s="147">
        <v>250000</v>
      </c>
      <c r="E17" s="147">
        <v>250000</v>
      </c>
      <c r="F17" s="147">
        <v>250000</v>
      </c>
      <c r="G17" s="147">
        <v>250000</v>
      </c>
      <c r="H17" s="147">
        <v>250000</v>
      </c>
      <c r="I17" s="147">
        <v>250000</v>
      </c>
    </row>
    <row r="18" spans="1:9" s="1" customFormat="1" ht="54">
      <c r="A18" s="149" t="s">
        <v>308</v>
      </c>
      <c r="B18" s="146" t="s">
        <v>309</v>
      </c>
      <c r="C18" s="146" t="s">
        <v>286</v>
      </c>
      <c r="D18" s="147">
        <f aca="true" t="shared" si="6" ref="D18:I18">D19</f>
        <v>254978.64</v>
      </c>
      <c r="E18" s="147">
        <f t="shared" si="6"/>
        <v>254978.64</v>
      </c>
      <c r="F18" s="147">
        <f t="shared" si="6"/>
        <v>254978.64</v>
      </c>
      <c r="G18" s="147">
        <f t="shared" si="6"/>
        <v>254978.64</v>
      </c>
      <c r="H18" s="147">
        <f t="shared" si="6"/>
        <v>254978.64</v>
      </c>
      <c r="I18" s="147">
        <f t="shared" si="6"/>
        <v>254978.64</v>
      </c>
    </row>
    <row r="19" spans="1:9" s="1" customFormat="1" ht="54">
      <c r="A19" s="149" t="s">
        <v>310</v>
      </c>
      <c r="B19" s="146" t="s">
        <v>311</v>
      </c>
      <c r="C19" s="146" t="s">
        <v>286</v>
      </c>
      <c r="D19" s="147">
        <f aca="true" t="shared" si="7" ref="D19:I19">4978.64+250000</f>
        <v>254978.64</v>
      </c>
      <c r="E19" s="147">
        <f t="shared" si="7"/>
        <v>254978.64</v>
      </c>
      <c r="F19" s="147">
        <f t="shared" si="7"/>
        <v>254978.64</v>
      </c>
      <c r="G19" s="147">
        <f t="shared" si="7"/>
        <v>254978.64</v>
      </c>
      <c r="H19" s="147">
        <f t="shared" si="7"/>
        <v>254978.64</v>
      </c>
      <c r="I19" s="147">
        <f t="shared" si="7"/>
        <v>254978.64</v>
      </c>
    </row>
    <row r="20" spans="1:9" s="152" customFormat="1" ht="36.75" customHeight="1">
      <c r="A20" s="148" t="s">
        <v>312</v>
      </c>
      <c r="B20" s="146" t="s">
        <v>313</v>
      </c>
      <c r="C20" s="146" t="s">
        <v>286</v>
      </c>
      <c r="D20" s="147" t="e">
        <f aca="true" t="shared" si="8" ref="D20:I20">D21+D24</f>
        <v>#REF!</v>
      </c>
      <c r="E20" s="147" t="e">
        <f t="shared" si="8"/>
        <v>#REF!</v>
      </c>
      <c r="F20" s="147" t="e">
        <f t="shared" si="8"/>
        <v>#REF!</v>
      </c>
      <c r="G20" s="147" t="e">
        <f t="shared" si="8"/>
        <v>#REF!</v>
      </c>
      <c r="H20" s="147" t="e">
        <f t="shared" si="8"/>
        <v>#REF!</v>
      </c>
      <c r="I20" s="147" t="e">
        <f t="shared" si="8"/>
        <v>#REF!</v>
      </c>
    </row>
    <row r="21" spans="1:9" s="1" customFormat="1" ht="34.5" hidden="1">
      <c r="A21" s="156" t="s">
        <v>314</v>
      </c>
      <c r="B21" s="146" t="s">
        <v>315</v>
      </c>
      <c r="C21" s="146" t="s">
        <v>286</v>
      </c>
      <c r="D21" s="147">
        <f aca="true" t="shared" si="9" ref="D21:I21">D23</f>
        <v>87537</v>
      </c>
      <c r="E21" s="147">
        <f t="shared" si="9"/>
        <v>87537</v>
      </c>
      <c r="F21" s="147">
        <f t="shared" si="9"/>
        <v>87537</v>
      </c>
      <c r="G21" s="147">
        <f t="shared" si="9"/>
        <v>87537</v>
      </c>
      <c r="H21" s="147">
        <f t="shared" si="9"/>
        <v>87537</v>
      </c>
      <c r="I21" s="147">
        <f t="shared" si="9"/>
        <v>87537</v>
      </c>
    </row>
    <row r="22" spans="1:9" s="1" customFormat="1" ht="36" hidden="1">
      <c r="A22" s="157" t="s">
        <v>316</v>
      </c>
      <c r="B22" s="146" t="s">
        <v>317</v>
      </c>
      <c r="C22" s="146" t="s">
        <v>286</v>
      </c>
      <c r="D22" s="147">
        <f aca="true" t="shared" si="10" ref="D22:I22">D23</f>
        <v>87537</v>
      </c>
      <c r="E22" s="147">
        <f t="shared" si="10"/>
        <v>87537</v>
      </c>
      <c r="F22" s="147">
        <f t="shared" si="10"/>
        <v>87537</v>
      </c>
      <c r="G22" s="147">
        <f t="shared" si="10"/>
        <v>87537</v>
      </c>
      <c r="H22" s="147">
        <f t="shared" si="10"/>
        <v>87537</v>
      </c>
      <c r="I22" s="147">
        <f t="shared" si="10"/>
        <v>87537</v>
      </c>
    </row>
    <row r="23" spans="1:9" s="1" customFormat="1" ht="36" customHeight="1" hidden="1">
      <c r="A23" s="149" t="s">
        <v>318</v>
      </c>
      <c r="B23" s="146" t="s">
        <v>319</v>
      </c>
      <c r="C23" s="146" t="s">
        <v>286</v>
      </c>
      <c r="D23" s="147">
        <f aca="true" t="shared" si="11" ref="D23:I23">66600+20937</f>
        <v>87537</v>
      </c>
      <c r="E23" s="147">
        <f t="shared" si="11"/>
        <v>87537</v>
      </c>
      <c r="F23" s="147">
        <f t="shared" si="11"/>
        <v>87537</v>
      </c>
      <c r="G23" s="147">
        <f t="shared" si="11"/>
        <v>87537</v>
      </c>
      <c r="H23" s="147">
        <f t="shared" si="11"/>
        <v>87537</v>
      </c>
      <c r="I23" s="147">
        <f t="shared" si="11"/>
        <v>87537</v>
      </c>
    </row>
    <row r="24" spans="1:9" s="1" customFormat="1" ht="34.5" hidden="1">
      <c r="A24" s="138" t="s">
        <v>320</v>
      </c>
      <c r="B24" s="146" t="s">
        <v>321</v>
      </c>
      <c r="C24" s="146" t="s">
        <v>286</v>
      </c>
      <c r="D24" s="147" t="e">
        <f>D25-#REF!</f>
        <v>#REF!</v>
      </c>
      <c r="E24" s="147" t="e">
        <f>E25-#REF!</f>
        <v>#REF!</v>
      </c>
      <c r="F24" s="147" t="e">
        <f>F25-#REF!</f>
        <v>#REF!</v>
      </c>
      <c r="G24" s="147" t="e">
        <f>G25-#REF!</f>
        <v>#REF!</v>
      </c>
      <c r="H24" s="147" t="e">
        <f>H25-#REF!</f>
        <v>#REF!</v>
      </c>
      <c r="I24" s="147" t="e">
        <f>I25-#REF!</f>
        <v>#REF!</v>
      </c>
    </row>
    <row r="25" spans="1:9" s="1" customFormat="1" ht="109.5" customHeight="1" hidden="1">
      <c r="A25" s="158" t="s">
        <v>322</v>
      </c>
      <c r="B25" s="146" t="s">
        <v>323</v>
      </c>
      <c r="C25" s="146" t="s">
        <v>286</v>
      </c>
      <c r="D25" s="147" t="e">
        <f>#REF!+D26</f>
        <v>#REF!</v>
      </c>
      <c r="E25" s="147" t="e">
        <f>#REF!+E26</f>
        <v>#REF!</v>
      </c>
      <c r="F25" s="147" t="e">
        <f>#REF!+F26</f>
        <v>#REF!</v>
      </c>
      <c r="G25" s="147" t="e">
        <f>#REF!+G26</f>
        <v>#REF!</v>
      </c>
      <c r="H25" s="147" t="e">
        <f>#REF!+H26</f>
        <v>#REF!</v>
      </c>
      <c r="I25" s="147" t="e">
        <f>#REF!+I26</f>
        <v>#REF!</v>
      </c>
    </row>
    <row r="26" spans="1:9" s="1" customFormat="1" ht="108" hidden="1">
      <c r="A26" s="158" t="s">
        <v>324</v>
      </c>
      <c r="B26" s="146" t="s">
        <v>325</v>
      </c>
      <c r="C26" s="146" t="s">
        <v>286</v>
      </c>
      <c r="D26" s="147">
        <v>2800</v>
      </c>
      <c r="E26" s="147">
        <v>2800</v>
      </c>
      <c r="F26" s="147">
        <v>2800</v>
      </c>
      <c r="G26" s="147">
        <v>2800</v>
      </c>
      <c r="H26" s="147">
        <v>2800</v>
      </c>
      <c r="I26" s="147">
        <v>2800</v>
      </c>
    </row>
    <row r="27" spans="2:3" s="1" customFormat="1" ht="18">
      <c r="B27" s="159"/>
      <c r="C27" s="160"/>
    </row>
    <row r="28" spans="2:3" s="1" customFormat="1" ht="18">
      <c r="B28" s="159"/>
      <c r="C28" s="160"/>
    </row>
    <row r="29" spans="2:3" s="1" customFormat="1" ht="18">
      <c r="B29" s="159"/>
      <c r="C29" s="160"/>
    </row>
    <row r="30" spans="2:3" s="1" customFormat="1" ht="18">
      <c r="B30" s="159"/>
      <c r="C30" s="160"/>
    </row>
    <row r="31" spans="2:3" s="1" customFormat="1" ht="18">
      <c r="B31" s="161"/>
      <c r="C31" s="162"/>
    </row>
    <row r="32" spans="2:3" s="1" customFormat="1" ht="18">
      <c r="B32" s="159"/>
      <c r="C32" s="160"/>
    </row>
    <row r="33" spans="2:3" s="1" customFormat="1" ht="18">
      <c r="B33" s="159"/>
      <c r="C33" s="160"/>
    </row>
    <row r="34" spans="2:3" s="1" customFormat="1" ht="18">
      <c r="B34" s="163"/>
      <c r="C34" s="164"/>
    </row>
    <row r="35" spans="2:3" s="1" customFormat="1" ht="18">
      <c r="B35" s="159"/>
      <c r="C35" s="160"/>
    </row>
    <row r="36" spans="2:3" s="1" customFormat="1" ht="18">
      <c r="B36" s="159"/>
      <c r="C36" s="160"/>
    </row>
    <row r="37" spans="2:3" s="1" customFormat="1" ht="18">
      <c r="B37" s="163"/>
      <c r="C37" s="164"/>
    </row>
    <row r="38" spans="2:3" s="1" customFormat="1" ht="18">
      <c r="B38" s="159"/>
      <c r="C38" s="160"/>
    </row>
    <row r="39" spans="2:3" s="1" customFormat="1" ht="18">
      <c r="B39" s="159"/>
      <c r="C39" s="160"/>
    </row>
    <row r="40" spans="2:3" s="1" customFormat="1" ht="18">
      <c r="B40" s="159"/>
      <c r="C40" s="160"/>
    </row>
    <row r="41" spans="2:3" s="1" customFormat="1" ht="18">
      <c r="B41" s="159"/>
      <c r="C41" s="160"/>
    </row>
    <row r="42" spans="2:3" s="1" customFormat="1" ht="18">
      <c r="B42" s="4"/>
      <c r="C42" s="165"/>
    </row>
    <row r="43" spans="2:3" s="1" customFormat="1" ht="18">
      <c r="B43" s="4"/>
      <c r="C43" s="165"/>
    </row>
    <row r="44" spans="2:3" s="1" customFormat="1" ht="18">
      <c r="B44" s="4"/>
      <c r="C44" s="165"/>
    </row>
    <row r="45" s="1" customFormat="1" ht="18">
      <c r="C45" s="166"/>
    </row>
    <row r="46" s="1" customFormat="1" ht="18">
      <c r="C46" s="166"/>
    </row>
    <row r="47" s="1" customFormat="1" ht="18">
      <c r="C47" s="166"/>
    </row>
    <row r="48" s="1" customFormat="1" ht="18">
      <c r="C48" s="166"/>
    </row>
    <row r="49" s="1" customFormat="1" ht="18">
      <c r="C49" s="166"/>
    </row>
    <row r="50" s="1" customFormat="1" ht="18">
      <c r="C50" s="166"/>
    </row>
    <row r="51" s="1" customFormat="1" ht="18">
      <c r="C51" s="166"/>
    </row>
    <row r="52" s="1" customFormat="1" ht="18">
      <c r="C52" s="166"/>
    </row>
    <row r="53" s="1" customFormat="1" ht="18">
      <c r="C53" s="166"/>
    </row>
    <row r="54" s="1" customFormat="1" ht="18">
      <c r="C54" s="166"/>
    </row>
    <row r="55" s="1" customFormat="1" ht="18">
      <c r="C55" s="166"/>
    </row>
    <row r="56" s="1" customFormat="1" ht="18">
      <c r="C56" s="166"/>
    </row>
    <row r="57" s="1" customFormat="1" ht="18">
      <c r="C57" s="166"/>
    </row>
    <row r="58" s="1" customFormat="1" ht="18">
      <c r="C58" s="166"/>
    </row>
    <row r="59" s="1" customFormat="1" ht="18">
      <c r="C59" s="166"/>
    </row>
    <row r="60" s="1" customFormat="1" ht="18">
      <c r="C60" s="166"/>
    </row>
    <row r="61" s="1" customFormat="1" ht="18">
      <c r="C61" s="166"/>
    </row>
    <row r="62" s="1" customFormat="1" ht="18">
      <c r="C62" s="166"/>
    </row>
    <row r="63" s="1" customFormat="1" ht="18">
      <c r="C63" s="166"/>
    </row>
    <row r="64" s="1" customFormat="1" ht="18">
      <c r="C64" s="166"/>
    </row>
    <row r="65" s="1" customFormat="1" ht="18">
      <c r="C65" s="166"/>
    </row>
    <row r="66" s="1" customFormat="1" ht="18">
      <c r="C66" s="166"/>
    </row>
    <row r="67" s="1" customFormat="1" ht="18">
      <c r="C67" s="166"/>
    </row>
    <row r="68" s="1" customFormat="1" ht="18">
      <c r="C68" s="166"/>
    </row>
    <row r="69" s="1" customFormat="1" ht="18">
      <c r="C69" s="166"/>
    </row>
    <row r="70" s="1" customFormat="1" ht="18">
      <c r="C70" s="166"/>
    </row>
    <row r="71" s="1" customFormat="1" ht="18">
      <c r="C71" s="166"/>
    </row>
    <row r="72" s="1" customFormat="1" ht="18">
      <c r="C72" s="166"/>
    </row>
    <row r="73" s="1" customFormat="1" ht="18">
      <c r="C73" s="166"/>
    </row>
    <row r="74" s="1" customFormat="1" ht="18">
      <c r="C74" s="166"/>
    </row>
    <row r="75" s="1" customFormat="1" ht="18">
      <c r="C75" s="166"/>
    </row>
    <row r="76" s="1" customFormat="1" ht="18">
      <c r="C76" s="166"/>
    </row>
    <row r="77" s="1" customFormat="1" ht="18">
      <c r="C77" s="166"/>
    </row>
    <row r="78" s="1" customFormat="1" ht="18">
      <c r="C78" s="166"/>
    </row>
    <row r="79" s="1" customFormat="1" ht="18">
      <c r="C79" s="166"/>
    </row>
    <row r="80" s="1" customFormat="1" ht="18">
      <c r="C80" s="166"/>
    </row>
    <row r="81" s="1" customFormat="1" ht="18">
      <c r="C81" s="166"/>
    </row>
    <row r="82" s="1" customFormat="1" ht="18">
      <c r="C82" s="166"/>
    </row>
    <row r="83" s="1" customFormat="1" ht="18">
      <c r="C83" s="166"/>
    </row>
    <row r="84" s="1" customFormat="1" ht="18">
      <c r="C84" s="166"/>
    </row>
    <row r="85" s="1" customFormat="1" ht="18">
      <c r="C85" s="166"/>
    </row>
    <row r="86" s="1" customFormat="1" ht="18">
      <c r="C86" s="166"/>
    </row>
    <row r="87" s="1" customFormat="1" ht="18">
      <c r="C87" s="166"/>
    </row>
    <row r="88" s="1" customFormat="1" ht="18">
      <c r="C88" s="166"/>
    </row>
    <row r="89" s="1" customFormat="1" ht="18">
      <c r="C89" s="166"/>
    </row>
    <row r="90" s="1" customFormat="1" ht="18">
      <c r="C90" s="166"/>
    </row>
    <row r="91" s="1" customFormat="1" ht="18">
      <c r="C91" s="166"/>
    </row>
    <row r="92" s="1" customFormat="1" ht="18">
      <c r="C92" s="166"/>
    </row>
    <row r="93" s="1" customFormat="1" ht="18">
      <c r="C93" s="166"/>
    </row>
    <row r="94" s="1" customFormat="1" ht="18">
      <c r="C94" s="166"/>
    </row>
    <row r="95" s="1" customFormat="1" ht="18">
      <c r="C95" s="166"/>
    </row>
    <row r="96" s="1" customFormat="1" ht="18">
      <c r="C96" s="166"/>
    </row>
    <row r="97" s="1" customFormat="1" ht="18">
      <c r="C97" s="166"/>
    </row>
    <row r="98" s="1" customFormat="1" ht="18">
      <c r="C98" s="166"/>
    </row>
    <row r="99" s="1" customFormat="1" ht="18">
      <c r="C99" s="166"/>
    </row>
    <row r="100" s="1" customFormat="1" ht="18">
      <c r="C100" s="166"/>
    </row>
    <row r="101" s="1" customFormat="1" ht="18">
      <c r="C101" s="166"/>
    </row>
    <row r="102" s="1" customFormat="1" ht="18">
      <c r="C102" s="166"/>
    </row>
    <row r="103" s="1" customFormat="1" ht="18">
      <c r="C103" s="166"/>
    </row>
    <row r="104" s="1" customFormat="1" ht="18">
      <c r="C104" s="166"/>
    </row>
    <row r="105" s="1" customFormat="1" ht="18">
      <c r="C105" s="166"/>
    </row>
    <row r="106" s="1" customFormat="1" ht="18">
      <c r="C106" s="166"/>
    </row>
    <row r="107" s="1" customFormat="1" ht="18">
      <c r="C107" s="166"/>
    </row>
    <row r="108" s="1" customFormat="1" ht="18">
      <c r="C108" s="166"/>
    </row>
    <row r="109" s="1" customFormat="1" ht="18">
      <c r="C109" s="166"/>
    </row>
    <row r="110" s="1" customFormat="1" ht="18">
      <c r="C110" s="166"/>
    </row>
    <row r="111" s="1" customFormat="1" ht="18">
      <c r="C111" s="166"/>
    </row>
    <row r="112" s="1" customFormat="1" ht="18">
      <c r="C112" s="166"/>
    </row>
    <row r="113" s="1" customFormat="1" ht="18">
      <c r="C113" s="166"/>
    </row>
    <row r="114" s="1" customFormat="1" ht="18">
      <c r="C114" s="166"/>
    </row>
    <row r="115" s="1" customFormat="1" ht="18">
      <c r="C115" s="166"/>
    </row>
    <row r="116" s="1" customFormat="1" ht="18">
      <c r="C116" s="166"/>
    </row>
    <row r="117" s="1" customFormat="1" ht="18">
      <c r="C117" s="166"/>
    </row>
    <row r="118" s="1" customFormat="1" ht="18">
      <c r="C118" s="166"/>
    </row>
    <row r="119" s="1" customFormat="1" ht="18">
      <c r="C119" s="166"/>
    </row>
    <row r="120" s="1" customFormat="1" ht="18">
      <c r="C120" s="166"/>
    </row>
    <row r="121" s="1" customFormat="1" ht="18">
      <c r="C121" s="166"/>
    </row>
    <row r="122" s="1" customFormat="1" ht="18">
      <c r="C122" s="166"/>
    </row>
    <row r="123" s="1" customFormat="1" ht="18">
      <c r="C123" s="166"/>
    </row>
    <row r="124" s="1" customFormat="1" ht="18">
      <c r="C124" s="166"/>
    </row>
    <row r="125" s="1" customFormat="1" ht="18">
      <c r="C125" s="166"/>
    </row>
    <row r="126" s="1" customFormat="1" ht="18">
      <c r="C126" s="166"/>
    </row>
    <row r="127" s="1" customFormat="1" ht="18">
      <c r="C127" s="166"/>
    </row>
    <row r="128" s="1" customFormat="1" ht="18">
      <c r="C128" s="166"/>
    </row>
    <row r="129" s="1" customFormat="1" ht="18">
      <c r="C129" s="166"/>
    </row>
    <row r="130" s="1" customFormat="1" ht="18">
      <c r="C130" s="166"/>
    </row>
    <row r="131" s="1" customFormat="1" ht="18">
      <c r="C131" s="166"/>
    </row>
    <row r="132" s="1" customFormat="1" ht="18">
      <c r="C132" s="166"/>
    </row>
    <row r="133" s="1" customFormat="1" ht="18">
      <c r="C133" s="166"/>
    </row>
    <row r="134" s="1" customFormat="1" ht="18">
      <c r="C134" s="166"/>
    </row>
    <row r="135" s="1" customFormat="1" ht="18">
      <c r="C135" s="166"/>
    </row>
    <row r="136" s="1" customFormat="1" ht="18">
      <c r="C136" s="166"/>
    </row>
    <row r="137" s="1" customFormat="1" ht="18">
      <c r="C137" s="166"/>
    </row>
    <row r="138" s="1" customFormat="1" ht="18">
      <c r="C138" s="166"/>
    </row>
    <row r="139" s="1" customFormat="1" ht="18">
      <c r="C139" s="166"/>
    </row>
    <row r="140" s="1" customFormat="1" ht="18">
      <c r="C140" s="166"/>
    </row>
    <row r="141" s="1" customFormat="1" ht="18">
      <c r="C141" s="166"/>
    </row>
    <row r="142" s="1" customFormat="1" ht="18">
      <c r="C142" s="166"/>
    </row>
    <row r="143" s="1" customFormat="1" ht="18">
      <c r="C143" s="166"/>
    </row>
    <row r="144" s="1" customFormat="1" ht="18">
      <c r="C144" s="166"/>
    </row>
    <row r="145" s="1" customFormat="1" ht="18">
      <c r="C145" s="166"/>
    </row>
    <row r="146" s="1" customFormat="1" ht="18">
      <c r="C146" s="166"/>
    </row>
    <row r="147" s="1" customFormat="1" ht="18">
      <c r="C147" s="166"/>
    </row>
    <row r="148" s="1" customFormat="1" ht="18">
      <c r="C148" s="166"/>
    </row>
    <row r="149" ht="15">
      <c r="C149" s="167"/>
    </row>
    <row r="150" ht="15">
      <c r="C150" s="167"/>
    </row>
    <row r="151" ht="15">
      <c r="C151" s="167"/>
    </row>
    <row r="152" ht="15">
      <c r="C152" s="167"/>
    </row>
    <row r="153" ht="15">
      <c r="C153" s="167"/>
    </row>
    <row r="154" ht="15">
      <c r="C154" s="167"/>
    </row>
  </sheetData>
  <sheetProtection/>
  <mergeCells count="7">
    <mergeCell ref="D2:E2"/>
    <mergeCell ref="F2:G2"/>
    <mergeCell ref="H2:I2"/>
    <mergeCell ref="A3:C3"/>
    <mergeCell ref="D1:E1"/>
    <mergeCell ref="F1:G1"/>
    <mergeCell ref="H1:I1"/>
  </mergeCells>
  <printOptions/>
  <pageMargins left="1.0236220472440944" right="0.7874015748031497" top="0.984251968503937" bottom="0.984251968503937" header="0.5118110236220472" footer="0.5118110236220472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9" zoomScaleSheetLayoutView="89" zoomScalePageLayoutView="0" workbookViewId="0" topLeftCell="A1">
      <selection activeCell="I2" sqref="I2"/>
    </sheetView>
  </sheetViews>
  <sheetFormatPr defaultColWidth="9.00390625" defaultRowHeight="12.75"/>
  <cols>
    <col min="1" max="1" width="17.375" style="0" customWidth="1"/>
    <col min="2" max="2" width="34.00390625" style="0" customWidth="1"/>
    <col min="3" max="3" width="54.50390625" style="0" customWidth="1"/>
    <col min="4" max="4" width="8.50390625" style="0" customWidth="1"/>
    <col min="5" max="5" width="21.125" style="0" customWidth="1"/>
    <col min="6" max="6" width="1.4921875" style="0" customWidth="1"/>
  </cols>
  <sheetData>
    <row r="1" spans="3:5" ht="97.5" customHeight="1">
      <c r="C1" s="182" t="s">
        <v>340</v>
      </c>
      <c r="D1" s="182"/>
      <c r="E1" s="183"/>
    </row>
    <row r="2" spans="1:5" ht="98.25" customHeight="1">
      <c r="A2" s="5"/>
      <c r="B2" s="32"/>
      <c r="C2" s="182" t="s">
        <v>328</v>
      </c>
      <c r="D2" s="182"/>
      <c r="E2" s="183"/>
    </row>
    <row r="3" spans="1:5" ht="45.75" customHeight="1">
      <c r="A3" s="180" t="s">
        <v>329</v>
      </c>
      <c r="B3" s="181"/>
      <c r="C3" s="181"/>
      <c r="D3" s="181"/>
      <c r="E3" s="181"/>
    </row>
    <row r="4" spans="1:5" ht="18">
      <c r="A4" s="33"/>
      <c r="B4" s="34"/>
      <c r="C4" s="35"/>
      <c r="D4" s="35"/>
      <c r="E4" s="36" t="s">
        <v>2</v>
      </c>
    </row>
    <row r="5" spans="1:5" ht="78.75" customHeight="1">
      <c r="A5" s="6" t="s">
        <v>4</v>
      </c>
      <c r="B5" s="6" t="s">
        <v>5</v>
      </c>
      <c r="C5" s="6" t="s">
        <v>6</v>
      </c>
      <c r="D5" s="6" t="s">
        <v>264</v>
      </c>
      <c r="E5" s="6" t="s">
        <v>1</v>
      </c>
    </row>
    <row r="6" spans="1:5" ht="18">
      <c r="A6" s="15">
        <v>1</v>
      </c>
      <c r="B6" s="15">
        <v>2</v>
      </c>
      <c r="C6" s="37">
        <v>3</v>
      </c>
      <c r="D6" s="37"/>
      <c r="E6" s="15">
        <v>5</v>
      </c>
    </row>
    <row r="7" spans="1:6" ht="42" customHeight="1">
      <c r="A7" s="7"/>
      <c r="B7" s="8" t="s">
        <v>8</v>
      </c>
      <c r="C7" s="9" t="s">
        <v>9</v>
      </c>
      <c r="D7" s="10">
        <f>D8+D18</f>
        <v>149.79999999999995</v>
      </c>
      <c r="E7" s="10">
        <f>E8+E18</f>
        <v>607.9</v>
      </c>
      <c r="F7" s="169">
        <f>F8+F18</f>
        <v>458.1</v>
      </c>
    </row>
    <row r="8" spans="1:6" ht="19.5" customHeight="1">
      <c r="A8" s="19"/>
      <c r="B8" s="8"/>
      <c r="C8" s="11" t="s">
        <v>10</v>
      </c>
      <c r="D8" s="10">
        <f>D9+D11+D13</f>
        <v>149.09999999999997</v>
      </c>
      <c r="E8" s="10">
        <f>E9+E11+E13</f>
        <v>604.1999999999999</v>
      </c>
      <c r="F8" s="169">
        <f>F9+F11+F13</f>
        <v>455.1</v>
      </c>
    </row>
    <row r="9" spans="1:6" ht="18" customHeight="1">
      <c r="A9" s="19">
        <v>182</v>
      </c>
      <c r="B9" s="12" t="s">
        <v>11</v>
      </c>
      <c r="C9" s="11" t="s">
        <v>12</v>
      </c>
      <c r="D9" s="119">
        <f aca="true" t="shared" si="0" ref="D9:D29">E9-F9</f>
        <v>6.899999999999999</v>
      </c>
      <c r="E9" s="13">
        <v>61</v>
      </c>
      <c r="F9" s="170">
        <f>F10</f>
        <v>54.1</v>
      </c>
    </row>
    <row r="10" spans="1:6" ht="126" customHeight="1">
      <c r="A10" s="19">
        <v>182</v>
      </c>
      <c r="B10" s="7" t="s">
        <v>13</v>
      </c>
      <c r="C10" s="11" t="s">
        <v>14</v>
      </c>
      <c r="D10" s="119">
        <f t="shared" si="0"/>
        <v>6.899999999999999</v>
      </c>
      <c r="E10" s="13">
        <v>61</v>
      </c>
      <c r="F10" s="170">
        <v>54.1</v>
      </c>
    </row>
    <row r="11" spans="1:6" ht="18.75" customHeight="1">
      <c r="A11" s="19">
        <v>182</v>
      </c>
      <c r="B11" s="8" t="s">
        <v>15</v>
      </c>
      <c r="C11" s="9" t="s">
        <v>16</v>
      </c>
      <c r="D11" s="119">
        <f t="shared" si="0"/>
        <v>-4.199999999999999</v>
      </c>
      <c r="E11" s="10">
        <f>E12</f>
        <v>21.8</v>
      </c>
      <c r="F11" s="169">
        <f>F12</f>
        <v>26</v>
      </c>
    </row>
    <row r="12" spans="1:6" ht="18.75" customHeight="1">
      <c r="A12" s="19">
        <v>182</v>
      </c>
      <c r="B12" s="14" t="s">
        <v>18</v>
      </c>
      <c r="C12" s="11" t="s">
        <v>17</v>
      </c>
      <c r="D12" s="119">
        <f t="shared" si="0"/>
        <v>-4.199999999999999</v>
      </c>
      <c r="E12" s="13">
        <v>21.8</v>
      </c>
      <c r="F12" s="170">
        <v>26</v>
      </c>
    </row>
    <row r="13" spans="1:6" ht="18.75" customHeight="1">
      <c r="A13" s="19">
        <v>182</v>
      </c>
      <c r="B13" s="8" t="s">
        <v>19</v>
      </c>
      <c r="C13" s="9" t="s">
        <v>20</v>
      </c>
      <c r="D13" s="119">
        <f t="shared" si="0"/>
        <v>146.39999999999998</v>
      </c>
      <c r="E13" s="10">
        <f>E14+E15</f>
        <v>521.4</v>
      </c>
      <c r="F13" s="169">
        <f>F14+F15</f>
        <v>375</v>
      </c>
    </row>
    <row r="14" spans="1:6" ht="18.75" customHeight="1">
      <c r="A14" s="19">
        <v>182</v>
      </c>
      <c r="B14" s="14" t="s">
        <v>21</v>
      </c>
      <c r="C14" s="11" t="s">
        <v>22</v>
      </c>
      <c r="D14" s="119">
        <f t="shared" si="0"/>
        <v>45.19999999999999</v>
      </c>
      <c r="E14" s="13">
        <v>151.2</v>
      </c>
      <c r="F14" s="170">
        <v>106</v>
      </c>
    </row>
    <row r="15" spans="1:6" ht="18.75" customHeight="1">
      <c r="A15" s="19">
        <v>182</v>
      </c>
      <c r="B15" s="14" t="s">
        <v>23</v>
      </c>
      <c r="C15" s="9" t="s">
        <v>173</v>
      </c>
      <c r="D15" s="119">
        <f t="shared" si="0"/>
        <v>101.19999999999999</v>
      </c>
      <c r="E15" s="10">
        <f>E16+E17</f>
        <v>370.2</v>
      </c>
      <c r="F15" s="169">
        <f>F16+F17</f>
        <v>269</v>
      </c>
    </row>
    <row r="16" spans="1:6" ht="53.25" customHeight="1">
      <c r="A16" s="19">
        <v>182</v>
      </c>
      <c r="B16" s="14" t="s">
        <v>169</v>
      </c>
      <c r="C16" s="11" t="s">
        <v>171</v>
      </c>
      <c r="D16" s="119">
        <f t="shared" si="0"/>
        <v>1.7999999999999972</v>
      </c>
      <c r="E16" s="13">
        <v>59.8</v>
      </c>
      <c r="F16" s="170">
        <v>58</v>
      </c>
    </row>
    <row r="17" spans="1:6" ht="60" customHeight="1">
      <c r="A17" s="19">
        <v>182</v>
      </c>
      <c r="B17" s="14" t="s">
        <v>170</v>
      </c>
      <c r="C17" s="11" t="s">
        <v>172</v>
      </c>
      <c r="D17" s="119">
        <f t="shared" si="0"/>
        <v>99.39999999999998</v>
      </c>
      <c r="E17" s="13">
        <v>310.4</v>
      </c>
      <c r="F17" s="170">
        <v>211</v>
      </c>
    </row>
    <row r="18" spans="1:6" ht="18.75" customHeight="1">
      <c r="A18" s="94" t="s">
        <v>24</v>
      </c>
      <c r="B18" s="8" t="s">
        <v>25</v>
      </c>
      <c r="C18" s="9" t="s">
        <v>26</v>
      </c>
      <c r="D18" s="119">
        <f t="shared" si="0"/>
        <v>0.7000000000000002</v>
      </c>
      <c r="E18" s="10">
        <f>E19</f>
        <v>3.7</v>
      </c>
      <c r="F18" s="169">
        <f>F19</f>
        <v>3</v>
      </c>
    </row>
    <row r="19" spans="1:6" ht="18.75" customHeight="1">
      <c r="A19" s="29" t="s">
        <v>27</v>
      </c>
      <c r="B19" s="14" t="s">
        <v>28</v>
      </c>
      <c r="C19" s="11" t="s">
        <v>241</v>
      </c>
      <c r="D19" s="119">
        <f t="shared" si="0"/>
        <v>0.7000000000000002</v>
      </c>
      <c r="E19" s="13">
        <v>3.7</v>
      </c>
      <c r="F19" s="170">
        <v>3</v>
      </c>
    </row>
    <row r="20" spans="1:6" ht="18.75" customHeight="1">
      <c r="A20" s="94" t="s">
        <v>24</v>
      </c>
      <c r="B20" s="8" t="s">
        <v>29</v>
      </c>
      <c r="C20" s="9" t="s">
        <v>30</v>
      </c>
      <c r="D20" s="119">
        <f t="shared" si="0"/>
        <v>995.8000000000002</v>
      </c>
      <c r="E20" s="10">
        <f>E21</f>
        <v>4659.400000000001</v>
      </c>
      <c r="F20" s="169">
        <f>F21</f>
        <v>3663.6000000000004</v>
      </c>
    </row>
    <row r="21" spans="1:6" ht="57" customHeight="1">
      <c r="A21" s="6">
        <v>802</v>
      </c>
      <c r="B21" s="8" t="s">
        <v>31</v>
      </c>
      <c r="C21" s="9" t="s">
        <v>32</v>
      </c>
      <c r="D21" s="119">
        <f t="shared" si="0"/>
        <v>995.8000000000002</v>
      </c>
      <c r="E21" s="10">
        <f>E22+E23+E26+E28+E25+E27</f>
        <v>4659.400000000001</v>
      </c>
      <c r="F21" s="169">
        <f>F22+F23+F26+F28+F25+F27</f>
        <v>3663.6000000000004</v>
      </c>
    </row>
    <row r="22" spans="1:6" ht="54">
      <c r="A22" s="6">
        <v>802</v>
      </c>
      <c r="B22" s="93" t="s">
        <v>237</v>
      </c>
      <c r="C22" s="11" t="s">
        <v>238</v>
      </c>
      <c r="D22" s="119">
        <f t="shared" si="0"/>
        <v>0</v>
      </c>
      <c r="E22" s="13">
        <v>2418.3</v>
      </c>
      <c r="F22" s="170">
        <v>2418.3</v>
      </c>
    </row>
    <row r="23" spans="1:6" ht="102.75" customHeight="1">
      <c r="A23" s="6">
        <v>906</v>
      </c>
      <c r="B23" s="93" t="s">
        <v>226</v>
      </c>
      <c r="C23" s="11" t="s">
        <v>275</v>
      </c>
      <c r="D23" s="119">
        <f t="shared" si="0"/>
        <v>8.699999999999989</v>
      </c>
      <c r="E23" s="13">
        <v>173.5</v>
      </c>
      <c r="F23" s="170">
        <v>164.8</v>
      </c>
    </row>
    <row r="24" spans="1:6" ht="116.25" customHeight="1">
      <c r="A24" s="6">
        <v>802</v>
      </c>
      <c r="B24" s="93" t="s">
        <v>221</v>
      </c>
      <c r="C24" s="11" t="s">
        <v>176</v>
      </c>
      <c r="D24" s="119">
        <f t="shared" si="0"/>
        <v>0</v>
      </c>
      <c r="E24" s="13"/>
      <c r="F24" s="170"/>
    </row>
    <row r="25" spans="1:6" ht="78" customHeight="1">
      <c r="A25" s="6">
        <v>802</v>
      </c>
      <c r="B25" s="93" t="s">
        <v>242</v>
      </c>
      <c r="C25" s="11" t="s">
        <v>243</v>
      </c>
      <c r="D25" s="119">
        <f t="shared" si="0"/>
        <v>0</v>
      </c>
      <c r="E25" s="13">
        <v>13.6</v>
      </c>
      <c r="F25" s="170">
        <v>13.6</v>
      </c>
    </row>
    <row r="26" spans="1:6" ht="62.25" customHeight="1">
      <c r="A26" s="6">
        <v>802</v>
      </c>
      <c r="B26" s="93" t="s">
        <v>239</v>
      </c>
      <c r="C26" s="11" t="s">
        <v>240</v>
      </c>
      <c r="D26" s="119">
        <f t="shared" si="0"/>
        <v>0</v>
      </c>
      <c r="E26" s="13">
        <v>0</v>
      </c>
      <c r="F26" s="170">
        <v>0</v>
      </c>
    </row>
    <row r="27" spans="1:6" ht="114" customHeight="1">
      <c r="A27" s="100">
        <v>802</v>
      </c>
      <c r="B27" s="100" t="s">
        <v>221</v>
      </c>
      <c r="C27" s="101" t="s">
        <v>176</v>
      </c>
      <c r="D27" s="119">
        <f t="shared" si="0"/>
        <v>0</v>
      </c>
      <c r="E27" s="172">
        <v>651.1</v>
      </c>
      <c r="F27" s="171">
        <v>651.1</v>
      </c>
    </row>
    <row r="28" spans="1:6" ht="50.25" customHeight="1">
      <c r="A28" s="6">
        <v>802</v>
      </c>
      <c r="B28" s="93" t="s">
        <v>218</v>
      </c>
      <c r="C28" s="11" t="s">
        <v>219</v>
      </c>
      <c r="D28" s="119">
        <f t="shared" si="0"/>
        <v>987.1000000000001</v>
      </c>
      <c r="E28" s="13">
        <v>1402.9</v>
      </c>
      <c r="F28" s="170">
        <v>415.8</v>
      </c>
    </row>
    <row r="29" spans="1:7" ht="19.5" customHeight="1">
      <c r="A29" s="8"/>
      <c r="B29" s="8"/>
      <c r="C29" s="9" t="s">
        <v>34</v>
      </c>
      <c r="D29" s="119">
        <f t="shared" si="0"/>
        <v>1145.5999999999995</v>
      </c>
      <c r="E29" s="10">
        <f>E7+E21</f>
        <v>5267.3</v>
      </c>
      <c r="F29" s="169">
        <f>F7+F21</f>
        <v>4121.700000000001</v>
      </c>
      <c r="G29" s="122"/>
    </row>
  </sheetData>
  <sheetProtection/>
  <mergeCells count="3">
    <mergeCell ref="A3:E3"/>
    <mergeCell ref="C2:E2"/>
    <mergeCell ref="C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2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85.25390625" style="0" customWidth="1"/>
    <col min="2" max="2" width="12.25390625" style="0" customWidth="1"/>
    <col min="3" max="3" width="13.50390625" style="0" customWidth="1"/>
    <col min="4" max="4" width="22.75390625" style="0" customWidth="1"/>
  </cols>
  <sheetData>
    <row r="2" spans="2:4" ht="80.25" customHeight="1">
      <c r="B2" s="186" t="s">
        <v>341</v>
      </c>
      <c r="C2" s="186"/>
      <c r="D2" s="186"/>
    </row>
    <row r="3" spans="1:4" ht="83.25" customHeight="1">
      <c r="A3" s="185" t="s">
        <v>335</v>
      </c>
      <c r="B3" s="183"/>
      <c r="C3" s="183"/>
      <c r="D3" s="183"/>
    </row>
    <row r="4" spans="1:4" ht="12.75" hidden="1">
      <c r="A4" s="183"/>
      <c r="B4" s="183"/>
      <c r="C4" s="183"/>
      <c r="D4" s="183"/>
    </row>
    <row r="5" spans="1:4" ht="56.25" customHeight="1">
      <c r="A5" s="184" t="s">
        <v>336</v>
      </c>
      <c r="B5" s="184"/>
      <c r="C5" s="184"/>
      <c r="D5" s="184"/>
    </row>
    <row r="6" spans="1:4" ht="18">
      <c r="A6" s="27"/>
      <c r="B6" s="39"/>
      <c r="C6" s="39"/>
      <c r="D6" s="28" t="s">
        <v>2</v>
      </c>
    </row>
    <row r="7" spans="1:4" ht="36">
      <c r="A7" s="15" t="s">
        <v>35</v>
      </c>
      <c r="B7" s="15" t="s">
        <v>36</v>
      </c>
      <c r="C7" s="15" t="s">
        <v>330</v>
      </c>
      <c r="D7" s="15" t="s">
        <v>1</v>
      </c>
    </row>
    <row r="8" spans="1:4" ht="18">
      <c r="A8" s="15">
        <v>1</v>
      </c>
      <c r="B8" s="14">
        <v>2</v>
      </c>
      <c r="C8" s="14"/>
      <c r="D8" s="15">
        <v>4</v>
      </c>
    </row>
    <row r="9" spans="1:4" ht="18.75" customHeight="1">
      <c r="A9" s="16" t="s">
        <v>37</v>
      </c>
      <c r="B9" s="17" t="s">
        <v>38</v>
      </c>
      <c r="C9" s="18">
        <f>C10+C11+C13+C14+C12</f>
        <v>507.7000000000003</v>
      </c>
      <c r="D9" s="18">
        <f>D10+D11+D13+D14+D12</f>
        <v>2977.0000000000005</v>
      </c>
    </row>
    <row r="10" spans="1:7" ht="43.5" customHeight="1">
      <c r="A10" s="16" t="s">
        <v>39</v>
      </c>
      <c r="B10" s="17" t="s">
        <v>40</v>
      </c>
      <c r="C10" s="18">
        <f>9!H9</f>
        <v>-1</v>
      </c>
      <c r="D10" s="18">
        <f>9!I9</f>
        <v>511</v>
      </c>
      <c r="G10" s="95"/>
    </row>
    <row r="11" spans="1:4" ht="57.75" customHeight="1">
      <c r="A11" s="16" t="s">
        <v>41</v>
      </c>
      <c r="B11" s="17" t="s">
        <v>42</v>
      </c>
      <c r="C11" s="18">
        <f>9!H14</f>
        <v>-108.09999999999968</v>
      </c>
      <c r="D11" s="18">
        <f>9!I14</f>
        <v>1831.6000000000001</v>
      </c>
    </row>
    <row r="12" spans="1:4" ht="47.25" customHeight="1">
      <c r="A12" s="115" t="s">
        <v>258</v>
      </c>
      <c r="B12" s="17" t="s">
        <v>257</v>
      </c>
      <c r="C12" s="18">
        <f>9!H26</f>
        <v>0</v>
      </c>
      <c r="D12" s="18">
        <f>9!I26</f>
        <v>1</v>
      </c>
    </row>
    <row r="13" spans="1:4" ht="18.75" customHeight="1">
      <c r="A13" s="16" t="s">
        <v>43</v>
      </c>
      <c r="B13" s="17" t="s">
        <v>44</v>
      </c>
      <c r="C13" s="18">
        <v>0</v>
      </c>
      <c r="D13" s="18">
        <v>3</v>
      </c>
    </row>
    <row r="14" spans="1:4" ht="18.75" customHeight="1">
      <c r="A14" s="16" t="s">
        <v>234</v>
      </c>
      <c r="B14" s="17" t="s">
        <v>235</v>
      </c>
      <c r="C14" s="18">
        <f>9!H32</f>
        <v>616.8</v>
      </c>
      <c r="D14" s="18">
        <f>9!I32</f>
        <v>630.4</v>
      </c>
    </row>
    <row r="15" spans="1:4" ht="21.75" customHeight="1">
      <c r="A15" s="16" t="s">
        <v>45</v>
      </c>
      <c r="B15" s="17" t="s">
        <v>46</v>
      </c>
      <c r="C15" s="18">
        <f>C16</f>
        <v>8.700000000000017</v>
      </c>
      <c r="D15" s="18">
        <f>D16</f>
        <v>173.5</v>
      </c>
    </row>
    <row r="16" spans="1:4" ht="26.25" customHeight="1">
      <c r="A16" s="16" t="s">
        <v>47</v>
      </c>
      <c r="B16" s="17" t="s">
        <v>48</v>
      </c>
      <c r="C16" s="18">
        <f>9!H39</f>
        <v>8.700000000000017</v>
      </c>
      <c r="D16" s="18">
        <f>9!I39</f>
        <v>173.5</v>
      </c>
    </row>
    <row r="17" spans="1:4" ht="36">
      <c r="A17" s="16" t="s">
        <v>194</v>
      </c>
      <c r="B17" s="17" t="s">
        <v>49</v>
      </c>
      <c r="C17" s="18">
        <f>C18</f>
        <v>11.4</v>
      </c>
      <c r="D17" s="18">
        <f>D18</f>
        <v>11.4</v>
      </c>
    </row>
    <row r="18" spans="1:6" ht="36">
      <c r="A18" s="24" t="s">
        <v>254</v>
      </c>
      <c r="B18" s="17" t="s">
        <v>253</v>
      </c>
      <c r="C18" s="18">
        <f>9!H48</f>
        <v>11.4</v>
      </c>
      <c r="D18" s="18">
        <f>9!I48</f>
        <v>11.4</v>
      </c>
      <c r="F18" s="95"/>
    </row>
    <row r="19" spans="1:6" ht="18">
      <c r="A19" s="16" t="s">
        <v>127</v>
      </c>
      <c r="B19" s="17" t="s">
        <v>50</v>
      </c>
      <c r="C19" s="18">
        <f>C20+C21+C22+C23</f>
        <v>0</v>
      </c>
      <c r="D19" s="18">
        <f>D20+D21+D22+D23</f>
        <v>652.1</v>
      </c>
      <c r="F19" s="95"/>
    </row>
    <row r="20" spans="1:4" ht="18" customHeight="1">
      <c r="A20" s="24" t="s">
        <v>129</v>
      </c>
      <c r="B20" s="17" t="s">
        <v>51</v>
      </c>
      <c r="C20" s="18">
        <v>0</v>
      </c>
      <c r="D20" s="18">
        <v>0</v>
      </c>
    </row>
    <row r="21" spans="1:4" ht="18" hidden="1">
      <c r="A21" s="24" t="s">
        <v>222</v>
      </c>
      <c r="B21" s="17" t="s">
        <v>223</v>
      </c>
      <c r="C21" s="18">
        <v>0</v>
      </c>
      <c r="D21" s="18">
        <v>0</v>
      </c>
    </row>
    <row r="22" spans="1:4" ht="18">
      <c r="A22" s="114" t="s">
        <v>52</v>
      </c>
      <c r="B22" s="17" t="s">
        <v>223</v>
      </c>
      <c r="C22" s="18">
        <f>9!H64</f>
        <v>0</v>
      </c>
      <c r="D22" s="18">
        <f>9!I64</f>
        <v>651.1</v>
      </c>
    </row>
    <row r="23" spans="1:4" ht="18">
      <c r="A23" s="134" t="s">
        <v>276</v>
      </c>
      <c r="B23" s="17" t="s">
        <v>280</v>
      </c>
      <c r="C23" s="18">
        <f>9!H71</f>
        <v>0</v>
      </c>
      <c r="D23" s="18">
        <f>9!I71</f>
        <v>1</v>
      </c>
    </row>
    <row r="24" spans="1:4" ht="26.25" customHeight="1">
      <c r="A24" s="16" t="s">
        <v>53</v>
      </c>
      <c r="B24" s="17" t="s">
        <v>54</v>
      </c>
      <c r="C24" s="18">
        <f>C25+C26</f>
        <v>4.8</v>
      </c>
      <c r="D24" s="18">
        <f>D25+D26</f>
        <v>4.8</v>
      </c>
    </row>
    <row r="25" spans="1:4" ht="20.25" customHeight="1">
      <c r="A25" s="16" t="s">
        <v>55</v>
      </c>
      <c r="B25" s="17" t="s">
        <v>56</v>
      </c>
      <c r="C25" s="18">
        <f>9!H75</f>
        <v>0</v>
      </c>
      <c r="D25" s="18">
        <f>9!I75</f>
        <v>0</v>
      </c>
    </row>
    <row r="26" spans="1:4" ht="21" customHeight="1">
      <c r="A26" s="16" t="s">
        <v>57</v>
      </c>
      <c r="B26" s="17" t="s">
        <v>58</v>
      </c>
      <c r="C26" s="18">
        <f>9!H78</f>
        <v>4.8</v>
      </c>
      <c r="D26" s="18">
        <f>9!I78</f>
        <v>4.8</v>
      </c>
    </row>
    <row r="27" spans="1:4" ht="18.75" customHeight="1">
      <c r="A27" s="16" t="s">
        <v>59</v>
      </c>
      <c r="B27" s="17" t="s">
        <v>60</v>
      </c>
      <c r="C27" s="18">
        <f>C28</f>
        <v>94.11100000000005</v>
      </c>
      <c r="D27" s="18">
        <f>D28</f>
        <v>513.811</v>
      </c>
    </row>
    <row r="28" spans="1:4" ht="18.75" customHeight="1">
      <c r="A28" s="16" t="s">
        <v>61</v>
      </c>
      <c r="B28" s="17" t="s">
        <v>62</v>
      </c>
      <c r="C28" s="18">
        <f>9!H84</f>
        <v>94.11100000000005</v>
      </c>
      <c r="D28" s="18">
        <f>9!I84</f>
        <v>513.811</v>
      </c>
    </row>
    <row r="29" spans="1:4" ht="19.5" customHeight="1">
      <c r="A29" s="16" t="s">
        <v>119</v>
      </c>
      <c r="B29" s="17" t="s">
        <v>63</v>
      </c>
      <c r="C29" s="18">
        <f>C30</f>
        <v>555.0999999999999</v>
      </c>
      <c r="D29" s="18">
        <f>D30</f>
        <v>970.9</v>
      </c>
    </row>
    <row r="30" spans="1:4" ht="20.25" customHeight="1">
      <c r="A30" s="16" t="s">
        <v>214</v>
      </c>
      <c r="B30" s="17" t="s">
        <v>179</v>
      </c>
      <c r="C30" s="18">
        <f>9!H96</f>
        <v>555.0999999999999</v>
      </c>
      <c r="D30" s="18">
        <f>9!I96</f>
        <v>970.9</v>
      </c>
    </row>
    <row r="31" spans="1:4" ht="18.75" customHeight="1">
      <c r="A31" s="16" t="s">
        <v>64</v>
      </c>
      <c r="B31" s="17" t="s">
        <v>65</v>
      </c>
      <c r="C31" s="18"/>
      <c r="D31" s="18"/>
    </row>
    <row r="32" spans="1:4" ht="18.75" customHeight="1">
      <c r="A32" s="84" t="s">
        <v>66</v>
      </c>
      <c r="B32" s="85"/>
      <c r="C32" s="22">
        <f>C9+C15+C17+C19+C24+C27+C29</f>
        <v>1181.8110000000001</v>
      </c>
      <c r="D32" s="22">
        <f>D9+D15+D17+D19+D24+D27+D29</f>
        <v>5303.511</v>
      </c>
    </row>
  </sheetData>
  <sheetProtection/>
  <mergeCells count="3">
    <mergeCell ref="A5:D5"/>
    <mergeCell ref="A3:D4"/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view="pageBreakPreview" zoomScaleSheetLayoutView="100" zoomScalePageLayoutView="0" workbookViewId="0" topLeftCell="A106">
      <selection activeCell="D23" sqref="D23"/>
    </sheetView>
  </sheetViews>
  <sheetFormatPr defaultColWidth="9.00390625" defaultRowHeight="12.75"/>
  <cols>
    <col min="1" max="1" width="5.375" style="0" customWidth="1"/>
    <col min="2" max="2" width="51.875" style="0" customWidth="1"/>
    <col min="3" max="3" width="8.625" style="0" customWidth="1"/>
    <col min="4" max="4" width="9.375" style="0" customWidth="1"/>
    <col min="5" max="5" width="20.50390625" style="0" customWidth="1"/>
    <col min="6" max="6" width="9.50390625" style="0" customWidth="1"/>
    <col min="7" max="7" width="14.50390625" style="0" hidden="1" customWidth="1"/>
    <col min="8" max="8" width="14.50390625" style="0" customWidth="1"/>
    <col min="9" max="9" width="25.00390625" style="0" customWidth="1"/>
    <col min="10" max="10" width="1.00390625" style="0" customWidth="1"/>
  </cols>
  <sheetData>
    <row r="1" spans="6:9" ht="93.75" customHeight="1">
      <c r="F1" s="186" t="s">
        <v>342</v>
      </c>
      <c r="G1" s="186"/>
      <c r="H1" s="186"/>
      <c r="I1" s="186"/>
    </row>
    <row r="2" spans="1:10" ht="105" customHeight="1">
      <c r="A2" s="40"/>
      <c r="B2" s="185" t="s">
        <v>334</v>
      </c>
      <c r="C2" s="183"/>
      <c r="D2" s="183"/>
      <c r="E2" s="183"/>
      <c r="F2" s="183"/>
      <c r="G2" s="183"/>
      <c r="H2" s="183"/>
      <c r="I2" s="183"/>
      <c r="J2" s="43"/>
    </row>
    <row r="3" spans="1:10" ht="18">
      <c r="A3" s="40"/>
      <c r="B3" s="41"/>
      <c r="C3" s="42"/>
      <c r="D3" s="42"/>
      <c r="E3" s="42"/>
      <c r="F3" s="38"/>
      <c r="G3" s="38"/>
      <c r="H3" s="38"/>
      <c r="I3" s="38"/>
      <c r="J3" s="44"/>
    </row>
    <row r="4" spans="1:10" ht="83.25" customHeight="1">
      <c r="A4" s="184" t="s">
        <v>337</v>
      </c>
      <c r="B4" s="184"/>
      <c r="C4" s="184"/>
      <c r="D4" s="184"/>
      <c r="E4" s="184"/>
      <c r="F4" s="184"/>
      <c r="G4" s="184"/>
      <c r="H4" s="184"/>
      <c r="I4" s="181"/>
      <c r="J4" s="5"/>
    </row>
    <row r="5" spans="1:10" ht="18">
      <c r="A5" s="45"/>
      <c r="B5" s="45"/>
      <c r="C5" s="45"/>
      <c r="D5" s="45"/>
      <c r="E5" s="46"/>
      <c r="F5" s="47"/>
      <c r="G5" s="47"/>
      <c r="H5" s="47"/>
      <c r="I5" s="47" t="s">
        <v>123</v>
      </c>
      <c r="J5" s="81"/>
    </row>
    <row r="6" spans="1:10" ht="54">
      <c r="A6" s="30" t="s">
        <v>67</v>
      </c>
      <c r="B6" s="30" t="s">
        <v>68</v>
      </c>
      <c r="C6" s="48" t="s">
        <v>69</v>
      </c>
      <c r="D6" s="48" t="s">
        <v>70</v>
      </c>
      <c r="E6" s="48" t="s">
        <v>71</v>
      </c>
      <c r="F6" s="48" t="s">
        <v>72</v>
      </c>
      <c r="G6" s="50" t="s">
        <v>7</v>
      </c>
      <c r="H6" s="50" t="s">
        <v>268</v>
      </c>
      <c r="I6" s="30" t="s">
        <v>177</v>
      </c>
      <c r="J6" s="49"/>
    </row>
    <row r="7" spans="1:10" ht="18">
      <c r="A7" s="21">
        <v>1</v>
      </c>
      <c r="B7" s="30">
        <v>2</v>
      </c>
      <c r="C7" s="50" t="s">
        <v>73</v>
      </c>
      <c r="D7" s="50" t="s">
        <v>74</v>
      </c>
      <c r="E7" s="50" t="s">
        <v>75</v>
      </c>
      <c r="F7" s="50" t="s">
        <v>76</v>
      </c>
      <c r="G7" s="30">
        <v>6</v>
      </c>
      <c r="H7" s="30"/>
      <c r="I7" s="30">
        <v>7</v>
      </c>
      <c r="J7" s="4"/>
    </row>
    <row r="8" spans="1:10" ht="19.5" customHeight="1">
      <c r="A8" s="3" t="s">
        <v>77</v>
      </c>
      <c r="B8" s="51" t="s">
        <v>78</v>
      </c>
      <c r="C8" s="52" t="s">
        <v>79</v>
      </c>
      <c r="D8" s="52"/>
      <c r="E8" s="52"/>
      <c r="F8" s="52"/>
      <c r="G8" s="22" t="e">
        <f>G9+G15+G29</f>
        <v>#REF!</v>
      </c>
      <c r="H8" s="54">
        <f>I8-J8</f>
        <v>507.7000000000007</v>
      </c>
      <c r="I8" s="22">
        <f>I9+I15+I29+I32+I26</f>
        <v>2977.0000000000005</v>
      </c>
      <c r="J8" s="22">
        <f>J9+J15+J29+J32+J26</f>
        <v>2469.2999999999997</v>
      </c>
    </row>
    <row r="9" spans="1:10" ht="80.25" customHeight="1">
      <c r="A9" s="82" t="s">
        <v>80</v>
      </c>
      <c r="B9" s="53" t="s">
        <v>39</v>
      </c>
      <c r="C9" s="58" t="s">
        <v>79</v>
      </c>
      <c r="D9" s="58" t="s">
        <v>81</v>
      </c>
      <c r="E9" s="52"/>
      <c r="F9" s="52"/>
      <c r="G9" s="86" t="e">
        <f>G11</f>
        <v>#REF!</v>
      </c>
      <c r="H9" s="54">
        <f>I9-J9</f>
        <v>-1</v>
      </c>
      <c r="I9" s="54">
        <f>I11</f>
        <v>511</v>
      </c>
      <c r="J9" s="54">
        <f>J11</f>
        <v>512</v>
      </c>
    </row>
    <row r="10" spans="1:10" ht="81" customHeight="1">
      <c r="A10" s="82"/>
      <c r="B10" s="89" t="s">
        <v>196</v>
      </c>
      <c r="C10" s="58" t="s">
        <v>79</v>
      </c>
      <c r="D10" s="58" t="s">
        <v>81</v>
      </c>
      <c r="E10" s="60" t="s">
        <v>146</v>
      </c>
      <c r="F10" s="52"/>
      <c r="G10" s="86"/>
      <c r="H10" s="54">
        <f aca="true" t="shared" si="0" ref="H10:H77">I10-J10</f>
        <v>-1</v>
      </c>
      <c r="I10" s="54">
        <f>I11</f>
        <v>511</v>
      </c>
      <c r="J10" s="54">
        <f>J11</f>
        <v>512</v>
      </c>
    </row>
    <row r="11" spans="1:10" ht="41.25" customHeight="1">
      <c r="A11" s="21"/>
      <c r="B11" s="55" t="s">
        <v>195</v>
      </c>
      <c r="C11" s="57" t="s">
        <v>79</v>
      </c>
      <c r="D11" s="57" t="s">
        <v>81</v>
      </c>
      <c r="E11" s="48" t="s">
        <v>147</v>
      </c>
      <c r="F11" s="50"/>
      <c r="G11" s="87" t="e">
        <f>#REF!</f>
        <v>#REF!</v>
      </c>
      <c r="H11" s="54">
        <f t="shared" si="0"/>
        <v>-1</v>
      </c>
      <c r="I11" s="97">
        <f>I12+I13</f>
        <v>511</v>
      </c>
      <c r="J11" s="97">
        <f>J12+J13</f>
        <v>512</v>
      </c>
    </row>
    <row r="12" spans="1:10" ht="36" customHeight="1">
      <c r="A12" s="21"/>
      <c r="B12" s="56" t="s">
        <v>130</v>
      </c>
      <c r="C12" s="57" t="s">
        <v>79</v>
      </c>
      <c r="D12" s="57" t="s">
        <v>81</v>
      </c>
      <c r="E12" s="48" t="s">
        <v>167</v>
      </c>
      <c r="F12" s="48" t="s">
        <v>83</v>
      </c>
      <c r="G12" s="57">
        <v>22.7</v>
      </c>
      <c r="H12" s="54">
        <f t="shared" si="0"/>
        <v>0.39999999999997726</v>
      </c>
      <c r="I12" s="62">
        <v>393.4</v>
      </c>
      <c r="J12" s="62">
        <v>393</v>
      </c>
    </row>
    <row r="13" spans="1:10" ht="87" customHeight="1">
      <c r="A13" s="21"/>
      <c r="B13" s="59" t="s">
        <v>131</v>
      </c>
      <c r="C13" s="57" t="s">
        <v>79</v>
      </c>
      <c r="D13" s="57" t="s">
        <v>81</v>
      </c>
      <c r="E13" s="48" t="s">
        <v>167</v>
      </c>
      <c r="F13" s="48" t="s">
        <v>132</v>
      </c>
      <c r="G13" s="57">
        <v>6.8</v>
      </c>
      <c r="H13" s="54">
        <f t="shared" si="0"/>
        <v>-1.4000000000000057</v>
      </c>
      <c r="I13" s="62">
        <v>117.6</v>
      </c>
      <c r="J13" s="62">
        <v>119</v>
      </c>
    </row>
    <row r="14" spans="1:10" ht="129" customHeight="1">
      <c r="A14" s="3" t="s">
        <v>84</v>
      </c>
      <c r="B14" s="91" t="s">
        <v>209</v>
      </c>
      <c r="C14" s="60" t="s">
        <v>79</v>
      </c>
      <c r="D14" s="60" t="s">
        <v>85</v>
      </c>
      <c r="E14" s="60" t="s">
        <v>229</v>
      </c>
      <c r="F14" s="48"/>
      <c r="G14" s="57"/>
      <c r="H14" s="54">
        <f t="shared" si="0"/>
        <v>-108.09999999999968</v>
      </c>
      <c r="I14" s="62">
        <f>I15</f>
        <v>1831.6000000000001</v>
      </c>
      <c r="J14" s="62">
        <f>J15</f>
        <v>1939.6999999999998</v>
      </c>
    </row>
    <row r="15" spans="1:10" ht="76.5" customHeight="1">
      <c r="A15" s="3"/>
      <c r="B15" s="89" t="s">
        <v>196</v>
      </c>
      <c r="C15" s="60" t="s">
        <v>79</v>
      </c>
      <c r="D15" s="60" t="s">
        <v>85</v>
      </c>
      <c r="E15" s="60"/>
      <c r="F15" s="60"/>
      <c r="G15" s="61" t="e">
        <f>#REF!</f>
        <v>#REF!</v>
      </c>
      <c r="H15" s="54">
        <f t="shared" si="0"/>
        <v>-108.09999999999968</v>
      </c>
      <c r="I15" s="61">
        <f>I16+I17+I24+I25</f>
        <v>1831.6000000000001</v>
      </c>
      <c r="J15" s="61">
        <f>J16+J17+J24+J25</f>
        <v>1939.6999999999998</v>
      </c>
    </row>
    <row r="16" spans="1:10" ht="59.25" customHeight="1">
      <c r="A16" s="21"/>
      <c r="B16" s="55" t="s">
        <v>86</v>
      </c>
      <c r="C16" s="48" t="s">
        <v>79</v>
      </c>
      <c r="D16" s="48" t="s">
        <v>85</v>
      </c>
      <c r="E16" s="48" t="s">
        <v>231</v>
      </c>
      <c r="F16" s="48" t="s">
        <v>89</v>
      </c>
      <c r="G16" s="62" t="e">
        <f>G17+G22+#REF!</f>
        <v>#REF!</v>
      </c>
      <c r="H16" s="54">
        <f t="shared" si="0"/>
        <v>0</v>
      </c>
      <c r="I16" s="62">
        <f>I22</f>
        <v>0</v>
      </c>
      <c r="J16" s="62">
        <f>J22</f>
        <v>0</v>
      </c>
    </row>
    <row r="17" spans="1:10" ht="39" customHeight="1">
      <c r="A17" s="21"/>
      <c r="B17" s="56" t="s">
        <v>82</v>
      </c>
      <c r="C17" s="48" t="s">
        <v>79</v>
      </c>
      <c r="D17" s="48" t="s">
        <v>85</v>
      </c>
      <c r="E17" s="48"/>
      <c r="F17" s="48" t="s">
        <v>0</v>
      </c>
      <c r="G17" s="62">
        <f>G18+G19</f>
        <v>87</v>
      </c>
      <c r="H17" s="54">
        <f t="shared" si="0"/>
        <v>-140.29999999999973</v>
      </c>
      <c r="I17" s="62">
        <f>I18+I19+I20+I21</f>
        <v>1799.4</v>
      </c>
      <c r="J17" s="62">
        <f>J18+J19+J20+J21</f>
        <v>1939.6999999999998</v>
      </c>
    </row>
    <row r="18" spans="1:10" ht="37.5" customHeight="1">
      <c r="A18" s="21"/>
      <c r="B18" s="59" t="s">
        <v>130</v>
      </c>
      <c r="C18" s="48" t="s">
        <v>79</v>
      </c>
      <c r="D18" s="48" t="s">
        <v>85</v>
      </c>
      <c r="E18" s="48" t="s">
        <v>230</v>
      </c>
      <c r="F18" s="48" t="s">
        <v>83</v>
      </c>
      <c r="G18" s="62">
        <v>66.8</v>
      </c>
      <c r="H18" s="54">
        <f t="shared" si="0"/>
        <v>-555.4999999999999</v>
      </c>
      <c r="I18" s="62">
        <v>956.6</v>
      </c>
      <c r="J18" s="62">
        <v>1512.1</v>
      </c>
    </row>
    <row r="19" spans="1:10" ht="94.5" customHeight="1">
      <c r="A19" s="21"/>
      <c r="B19" s="59" t="s">
        <v>131</v>
      </c>
      <c r="C19" s="48" t="s">
        <v>79</v>
      </c>
      <c r="D19" s="48" t="s">
        <v>85</v>
      </c>
      <c r="E19" s="48" t="s">
        <v>230</v>
      </c>
      <c r="F19" s="48" t="s">
        <v>132</v>
      </c>
      <c r="G19" s="62">
        <v>20.2</v>
      </c>
      <c r="H19" s="54">
        <f t="shared" si="0"/>
        <v>-126</v>
      </c>
      <c r="I19" s="62">
        <v>301.6</v>
      </c>
      <c r="J19" s="62">
        <v>427.6</v>
      </c>
    </row>
    <row r="20" spans="1:10" ht="36.75" customHeight="1">
      <c r="A20" s="21"/>
      <c r="B20" s="59" t="s">
        <v>130</v>
      </c>
      <c r="C20" s="48" t="s">
        <v>79</v>
      </c>
      <c r="D20" s="48" t="s">
        <v>85</v>
      </c>
      <c r="E20" s="48" t="s">
        <v>233</v>
      </c>
      <c r="F20" s="48" t="s">
        <v>83</v>
      </c>
      <c r="G20" s="62">
        <v>66.8</v>
      </c>
      <c r="H20" s="54">
        <f t="shared" si="0"/>
        <v>428</v>
      </c>
      <c r="I20" s="62">
        <v>428</v>
      </c>
      <c r="J20" s="62">
        <v>0</v>
      </c>
    </row>
    <row r="21" spans="1:10" ht="90" customHeight="1">
      <c r="A21" s="21"/>
      <c r="B21" s="59" t="s">
        <v>131</v>
      </c>
      <c r="C21" s="48" t="s">
        <v>79</v>
      </c>
      <c r="D21" s="48" t="s">
        <v>85</v>
      </c>
      <c r="E21" s="48" t="s">
        <v>233</v>
      </c>
      <c r="F21" s="48" t="s">
        <v>132</v>
      </c>
      <c r="G21" s="62">
        <v>20.2</v>
      </c>
      <c r="H21" s="54">
        <f t="shared" si="0"/>
        <v>113.2</v>
      </c>
      <c r="I21" s="62">
        <v>113.2</v>
      </c>
      <c r="J21" s="62">
        <v>0</v>
      </c>
    </row>
    <row r="22" spans="1:10" ht="59.25" customHeight="1">
      <c r="A22" s="21"/>
      <c r="B22" s="88" t="s">
        <v>148</v>
      </c>
      <c r="C22" s="48" t="s">
        <v>79</v>
      </c>
      <c r="D22" s="48" t="s">
        <v>85</v>
      </c>
      <c r="E22" s="48" t="s">
        <v>231</v>
      </c>
      <c r="F22" s="48" t="s">
        <v>89</v>
      </c>
      <c r="G22" s="62" t="e">
        <f>#REF!+#REF!</f>
        <v>#REF!</v>
      </c>
      <c r="H22" s="54">
        <f t="shared" si="0"/>
        <v>0</v>
      </c>
      <c r="I22" s="62">
        <f>I23</f>
        <v>0</v>
      </c>
      <c r="J22" s="62">
        <f>J23</f>
        <v>0</v>
      </c>
    </row>
    <row r="23" spans="1:10" ht="59.25" customHeight="1">
      <c r="A23" s="21"/>
      <c r="B23" s="88" t="s">
        <v>216</v>
      </c>
      <c r="C23" s="48" t="s">
        <v>79</v>
      </c>
      <c r="D23" s="48" t="s">
        <v>85</v>
      </c>
      <c r="E23" s="48" t="s">
        <v>262</v>
      </c>
      <c r="F23" s="48" t="s">
        <v>217</v>
      </c>
      <c r="G23" s="62"/>
      <c r="H23" s="54">
        <f t="shared" si="0"/>
        <v>0</v>
      </c>
      <c r="I23" s="62">
        <v>0</v>
      </c>
      <c r="J23" s="62">
        <v>0</v>
      </c>
    </row>
    <row r="24" spans="1:10" ht="33" customHeight="1">
      <c r="A24" s="21"/>
      <c r="B24" s="128" t="s">
        <v>269</v>
      </c>
      <c r="C24" s="127" t="s">
        <v>79</v>
      </c>
      <c r="D24" s="127" t="s">
        <v>85</v>
      </c>
      <c r="E24" s="127" t="s">
        <v>270</v>
      </c>
      <c r="F24" s="127" t="s">
        <v>95</v>
      </c>
      <c r="G24" s="127" t="s">
        <v>95</v>
      </c>
      <c r="H24" s="54">
        <f t="shared" si="0"/>
        <v>12.2</v>
      </c>
      <c r="I24" s="62">
        <v>12.2</v>
      </c>
      <c r="J24" s="62"/>
    </row>
    <row r="25" spans="1:10" ht="31.5" customHeight="1">
      <c r="A25" s="21"/>
      <c r="B25" s="128" t="s">
        <v>271</v>
      </c>
      <c r="C25" s="127" t="s">
        <v>79</v>
      </c>
      <c r="D25" s="127" t="s">
        <v>85</v>
      </c>
      <c r="E25" s="127" t="s">
        <v>270</v>
      </c>
      <c r="F25" s="127" t="s">
        <v>180</v>
      </c>
      <c r="G25" s="127" t="s">
        <v>180</v>
      </c>
      <c r="H25" s="54">
        <f t="shared" si="0"/>
        <v>20</v>
      </c>
      <c r="I25" s="62">
        <v>20</v>
      </c>
      <c r="J25" s="62"/>
    </row>
    <row r="26" spans="1:10" ht="75" customHeight="1">
      <c r="A26" s="123" t="s">
        <v>160</v>
      </c>
      <c r="B26" s="116" t="s">
        <v>258</v>
      </c>
      <c r="C26" s="124" t="s">
        <v>79</v>
      </c>
      <c r="D26" s="124" t="s">
        <v>107</v>
      </c>
      <c r="E26" s="125"/>
      <c r="F26" s="125"/>
      <c r="G26" s="126">
        <f>G28</f>
        <v>1</v>
      </c>
      <c r="H26" s="133">
        <f t="shared" si="0"/>
        <v>0</v>
      </c>
      <c r="I26" s="126">
        <f>I28</f>
        <v>1</v>
      </c>
      <c r="J26" s="126">
        <f>J28</f>
        <v>1</v>
      </c>
    </row>
    <row r="27" spans="1:10" ht="75.75" customHeight="1">
      <c r="A27" s="21"/>
      <c r="B27" s="89" t="s">
        <v>196</v>
      </c>
      <c r="C27" s="117" t="s">
        <v>79</v>
      </c>
      <c r="D27" s="117" t="s">
        <v>107</v>
      </c>
      <c r="E27" s="48" t="s">
        <v>232</v>
      </c>
      <c r="F27" s="108" t="s">
        <v>260</v>
      </c>
      <c r="G27" s="109">
        <f>G28</f>
        <v>1</v>
      </c>
      <c r="H27" s="54">
        <f t="shared" si="0"/>
        <v>0</v>
      </c>
      <c r="I27" s="109">
        <f>I28</f>
        <v>1</v>
      </c>
      <c r="J27" s="109">
        <f>J28</f>
        <v>1</v>
      </c>
    </row>
    <row r="28" spans="1:10" ht="96" customHeight="1">
      <c r="A28" s="21"/>
      <c r="B28" s="118" t="s">
        <v>263</v>
      </c>
      <c r="C28" s="117" t="s">
        <v>79</v>
      </c>
      <c r="D28" s="117" t="s">
        <v>107</v>
      </c>
      <c r="E28" s="117" t="s">
        <v>259</v>
      </c>
      <c r="F28" s="108" t="s">
        <v>117</v>
      </c>
      <c r="G28" s="109">
        <v>1</v>
      </c>
      <c r="H28" s="54">
        <f t="shared" si="0"/>
        <v>0</v>
      </c>
      <c r="I28" s="109">
        <v>1</v>
      </c>
      <c r="J28" s="109">
        <v>1</v>
      </c>
    </row>
    <row r="29" spans="1:10" ht="19.5" customHeight="1">
      <c r="A29" s="3" t="s">
        <v>207</v>
      </c>
      <c r="B29" s="64" t="s">
        <v>43</v>
      </c>
      <c r="C29" s="60" t="s">
        <v>79</v>
      </c>
      <c r="D29" s="60"/>
      <c r="E29" s="60"/>
      <c r="F29" s="60"/>
      <c r="G29" s="58">
        <f aca="true" t="shared" si="1" ref="G29:J30">G30</f>
        <v>0</v>
      </c>
      <c r="H29" s="54">
        <f t="shared" si="0"/>
        <v>0</v>
      </c>
      <c r="I29" s="61">
        <f t="shared" si="1"/>
        <v>3</v>
      </c>
      <c r="J29" s="61">
        <f t="shared" si="1"/>
        <v>3</v>
      </c>
    </row>
    <row r="30" spans="1:10" ht="19.5" customHeight="1">
      <c r="A30" s="21"/>
      <c r="B30" s="65" t="s">
        <v>97</v>
      </c>
      <c r="C30" s="48" t="s">
        <v>79</v>
      </c>
      <c r="D30" s="48" t="s">
        <v>96</v>
      </c>
      <c r="E30" s="48" t="s">
        <v>149</v>
      </c>
      <c r="F30" s="48"/>
      <c r="G30" s="57">
        <f t="shared" si="1"/>
        <v>0</v>
      </c>
      <c r="H30" s="54">
        <f t="shared" si="0"/>
        <v>0</v>
      </c>
      <c r="I30" s="62">
        <f t="shared" si="1"/>
        <v>3</v>
      </c>
      <c r="J30" s="62">
        <f t="shared" si="1"/>
        <v>3</v>
      </c>
    </row>
    <row r="31" spans="1:10" ht="19.5" customHeight="1">
      <c r="A31" s="21"/>
      <c r="B31" s="65" t="s">
        <v>98</v>
      </c>
      <c r="C31" s="48" t="s">
        <v>79</v>
      </c>
      <c r="D31" s="48" t="s">
        <v>96</v>
      </c>
      <c r="E31" s="48" t="s">
        <v>149</v>
      </c>
      <c r="F31" s="48" t="s">
        <v>99</v>
      </c>
      <c r="G31" s="57">
        <v>0</v>
      </c>
      <c r="H31" s="54">
        <f t="shared" si="0"/>
        <v>0</v>
      </c>
      <c r="I31" s="62">
        <v>3</v>
      </c>
      <c r="J31" s="62">
        <v>3</v>
      </c>
    </row>
    <row r="32" spans="1:10" ht="19.5" customHeight="1">
      <c r="A32" s="3" t="s">
        <v>261</v>
      </c>
      <c r="B32" s="64" t="s">
        <v>234</v>
      </c>
      <c r="C32" s="60" t="s">
        <v>79</v>
      </c>
      <c r="D32" s="103">
        <v>13</v>
      </c>
      <c r="E32" s="60"/>
      <c r="F32" s="60"/>
      <c r="G32" s="58"/>
      <c r="H32" s="54">
        <f t="shared" si="0"/>
        <v>616.8</v>
      </c>
      <c r="I32" s="61">
        <f>I33+I35+I36+I37</f>
        <v>630.4</v>
      </c>
      <c r="J32" s="61">
        <f>J33+J35+J36+J37</f>
        <v>13.6</v>
      </c>
    </row>
    <row r="33" spans="1:10" ht="74.25" customHeight="1">
      <c r="A33" s="3"/>
      <c r="B33" s="11" t="s">
        <v>243</v>
      </c>
      <c r="C33" s="48" t="s">
        <v>79</v>
      </c>
      <c r="D33" s="19">
        <v>13</v>
      </c>
      <c r="E33" s="48" t="s">
        <v>272</v>
      </c>
      <c r="F33" s="48" t="s">
        <v>24</v>
      </c>
      <c r="G33" s="58"/>
      <c r="H33" s="54">
        <f t="shared" si="0"/>
        <v>0</v>
      </c>
      <c r="I33" s="62">
        <f>I34</f>
        <v>13.6</v>
      </c>
      <c r="J33" s="62">
        <f>J34</f>
        <v>13.6</v>
      </c>
    </row>
    <row r="34" spans="1:10" ht="60.75" customHeight="1">
      <c r="A34" s="21"/>
      <c r="B34" s="37" t="s">
        <v>88</v>
      </c>
      <c r="C34" s="48" t="s">
        <v>79</v>
      </c>
      <c r="D34" s="99">
        <v>13</v>
      </c>
      <c r="E34" s="48" t="s">
        <v>272</v>
      </c>
      <c r="F34" s="48" t="s">
        <v>91</v>
      </c>
      <c r="G34" s="57"/>
      <c r="H34" s="54">
        <f t="shared" si="0"/>
        <v>0</v>
      </c>
      <c r="I34" s="62">
        <v>13.6</v>
      </c>
      <c r="J34" s="62">
        <v>13.6</v>
      </c>
    </row>
    <row r="35" spans="1:10" ht="56.25" customHeight="1">
      <c r="A35" s="21"/>
      <c r="B35" s="88" t="s">
        <v>216</v>
      </c>
      <c r="C35" s="48" t="s">
        <v>79</v>
      </c>
      <c r="D35" s="48" t="s">
        <v>236</v>
      </c>
      <c r="E35" s="48" t="s">
        <v>262</v>
      </c>
      <c r="F35" s="48" t="s">
        <v>217</v>
      </c>
      <c r="G35" s="57"/>
      <c r="H35" s="54">
        <f t="shared" si="0"/>
        <v>33.8</v>
      </c>
      <c r="I35" s="62">
        <v>33.8</v>
      </c>
      <c r="J35" s="62">
        <v>0</v>
      </c>
    </row>
    <row r="36" spans="1:10" ht="51.75" customHeight="1">
      <c r="A36" s="21"/>
      <c r="B36" s="127" t="s">
        <v>216</v>
      </c>
      <c r="C36" s="127" t="s">
        <v>79</v>
      </c>
      <c r="D36" s="127" t="s">
        <v>236</v>
      </c>
      <c r="E36" s="127" t="s">
        <v>273</v>
      </c>
      <c r="F36" s="127" t="s">
        <v>217</v>
      </c>
      <c r="G36" s="57"/>
      <c r="H36" s="54">
        <f t="shared" si="0"/>
        <v>68.6</v>
      </c>
      <c r="I36" s="62">
        <v>68.6</v>
      </c>
      <c r="J36" s="62">
        <v>0</v>
      </c>
    </row>
    <row r="37" spans="1:10" ht="21.75" customHeight="1">
      <c r="A37" s="21"/>
      <c r="B37" s="127" t="s">
        <v>274</v>
      </c>
      <c r="C37" s="127" t="s">
        <v>79</v>
      </c>
      <c r="D37" s="127" t="s">
        <v>236</v>
      </c>
      <c r="E37" s="127" t="s">
        <v>273</v>
      </c>
      <c r="F37" s="127" t="s">
        <v>91</v>
      </c>
      <c r="G37" s="57"/>
      <c r="H37" s="54">
        <f t="shared" si="0"/>
        <v>514.4</v>
      </c>
      <c r="I37" s="62">
        <v>514.4</v>
      </c>
      <c r="J37" s="62">
        <v>0</v>
      </c>
    </row>
    <row r="38" spans="1:10" ht="21.75" customHeight="1">
      <c r="A38" s="66" t="s">
        <v>100</v>
      </c>
      <c r="B38" s="64" t="s">
        <v>101</v>
      </c>
      <c r="C38" s="60" t="s">
        <v>81</v>
      </c>
      <c r="D38" s="60"/>
      <c r="E38" s="60"/>
      <c r="F38" s="60"/>
      <c r="G38" s="61">
        <f>G39</f>
        <v>4.2</v>
      </c>
      <c r="H38" s="61">
        <f>H39</f>
        <v>8.700000000000017</v>
      </c>
      <c r="I38" s="61">
        <f>I39</f>
        <v>173.5</v>
      </c>
      <c r="J38" s="61">
        <f>J39</f>
        <v>164.79999999999998</v>
      </c>
    </row>
    <row r="39" spans="1:10" ht="35.25" customHeight="1">
      <c r="A39" s="66" t="s">
        <v>102</v>
      </c>
      <c r="B39" s="63" t="s">
        <v>47</v>
      </c>
      <c r="C39" s="60" t="s">
        <v>81</v>
      </c>
      <c r="D39" s="60" t="s">
        <v>103</v>
      </c>
      <c r="E39" s="60"/>
      <c r="F39" s="60"/>
      <c r="G39" s="62">
        <f>G40+G45</f>
        <v>4.2</v>
      </c>
      <c r="H39" s="62">
        <f>H40</f>
        <v>8.700000000000017</v>
      </c>
      <c r="I39" s="62">
        <f>I40</f>
        <v>173.5</v>
      </c>
      <c r="J39" s="62">
        <f>J40</f>
        <v>164.79999999999998</v>
      </c>
    </row>
    <row r="40" spans="1:10" ht="99.75" customHeight="1">
      <c r="A40" s="23"/>
      <c r="B40" s="65" t="s">
        <v>104</v>
      </c>
      <c r="C40" s="48" t="s">
        <v>81</v>
      </c>
      <c r="D40" s="48" t="s">
        <v>103</v>
      </c>
      <c r="E40" s="48" t="s">
        <v>197</v>
      </c>
      <c r="F40" s="48"/>
      <c r="G40" s="62">
        <f>G43+G44</f>
        <v>4.2</v>
      </c>
      <c r="H40" s="54">
        <f t="shared" si="0"/>
        <v>8.700000000000017</v>
      </c>
      <c r="I40" s="62">
        <f>I43+I44+I45</f>
        <v>173.5</v>
      </c>
      <c r="J40" s="62">
        <f>J43+J44+J45</f>
        <v>164.79999999999998</v>
      </c>
    </row>
    <row r="41" spans="1:10" ht="39.75" customHeight="1">
      <c r="A41" s="23"/>
      <c r="B41" s="56" t="s">
        <v>82</v>
      </c>
      <c r="C41" s="48" t="s">
        <v>81</v>
      </c>
      <c r="D41" s="48" t="s">
        <v>103</v>
      </c>
      <c r="E41" s="48" t="s">
        <v>197</v>
      </c>
      <c r="F41" s="48"/>
      <c r="G41" s="62">
        <f>G43+G44</f>
        <v>4.2</v>
      </c>
      <c r="H41" s="54">
        <f t="shared" si="0"/>
        <v>16.400000000000006</v>
      </c>
      <c r="I41" s="62">
        <f>I42</f>
        <v>158.5</v>
      </c>
      <c r="J41" s="62">
        <f>J42</f>
        <v>142.1</v>
      </c>
    </row>
    <row r="42" spans="1:10" ht="93.75" customHeight="1">
      <c r="A42" s="23"/>
      <c r="B42" s="56" t="s">
        <v>144</v>
      </c>
      <c r="C42" s="48" t="s">
        <v>81</v>
      </c>
      <c r="D42" s="48" t="s">
        <v>103</v>
      </c>
      <c r="E42" s="48" t="s">
        <v>197</v>
      </c>
      <c r="F42" s="48" t="s">
        <v>0</v>
      </c>
      <c r="G42" s="62">
        <f>G43+G44</f>
        <v>4.2</v>
      </c>
      <c r="H42" s="54">
        <f t="shared" si="0"/>
        <v>16.400000000000006</v>
      </c>
      <c r="I42" s="62">
        <f>I43+I44</f>
        <v>158.5</v>
      </c>
      <c r="J42" s="62">
        <f>J43+J44</f>
        <v>142.1</v>
      </c>
    </row>
    <row r="43" spans="1:10" ht="45" customHeight="1">
      <c r="A43" s="23"/>
      <c r="B43" s="59" t="s">
        <v>130</v>
      </c>
      <c r="C43" s="48" t="s">
        <v>81</v>
      </c>
      <c r="D43" s="48" t="s">
        <v>103</v>
      </c>
      <c r="E43" s="48" t="s">
        <v>197</v>
      </c>
      <c r="F43" s="48" t="s">
        <v>83</v>
      </c>
      <c r="G43" s="62">
        <v>3.2</v>
      </c>
      <c r="H43" s="54">
        <f t="shared" si="0"/>
        <v>12.300000000000011</v>
      </c>
      <c r="I43" s="62">
        <v>121.4</v>
      </c>
      <c r="J43" s="62">
        <v>109.1</v>
      </c>
    </row>
    <row r="44" spans="1:10" ht="74.25" customHeight="1">
      <c r="A44" s="23"/>
      <c r="B44" s="59" t="s">
        <v>131</v>
      </c>
      <c r="C44" s="48" t="s">
        <v>81</v>
      </c>
      <c r="D44" s="48" t="s">
        <v>103</v>
      </c>
      <c r="E44" s="48" t="s">
        <v>197</v>
      </c>
      <c r="F44" s="48" t="s">
        <v>132</v>
      </c>
      <c r="G44" s="62">
        <v>1</v>
      </c>
      <c r="H44" s="54">
        <f t="shared" si="0"/>
        <v>4.100000000000001</v>
      </c>
      <c r="I44" s="62">
        <v>37.1</v>
      </c>
      <c r="J44" s="62">
        <v>33</v>
      </c>
    </row>
    <row r="45" spans="1:10" ht="54.75" customHeight="1">
      <c r="A45" s="23"/>
      <c r="B45" s="37" t="s">
        <v>88</v>
      </c>
      <c r="C45" s="48" t="s">
        <v>81</v>
      </c>
      <c r="D45" s="48" t="s">
        <v>103</v>
      </c>
      <c r="E45" s="48" t="s">
        <v>197</v>
      </c>
      <c r="F45" s="48" t="s">
        <v>89</v>
      </c>
      <c r="G45" s="57" t="str">
        <f>G46</f>
        <v>0</v>
      </c>
      <c r="H45" s="54">
        <f t="shared" si="0"/>
        <v>-7.699999999999999</v>
      </c>
      <c r="I45" s="62">
        <f>I46</f>
        <v>15</v>
      </c>
      <c r="J45" s="62">
        <f>J46</f>
        <v>22.7</v>
      </c>
    </row>
    <row r="46" spans="1:10" ht="51.75" customHeight="1">
      <c r="A46" s="23"/>
      <c r="B46" s="56" t="s">
        <v>90</v>
      </c>
      <c r="C46" s="48" t="s">
        <v>81</v>
      </c>
      <c r="D46" s="48" t="s">
        <v>103</v>
      </c>
      <c r="E46" s="48" t="s">
        <v>197</v>
      </c>
      <c r="F46" s="48" t="s">
        <v>91</v>
      </c>
      <c r="G46" s="48" t="s">
        <v>87</v>
      </c>
      <c r="H46" s="54">
        <f t="shared" si="0"/>
        <v>-7.699999999999999</v>
      </c>
      <c r="I46" s="98">
        <v>15</v>
      </c>
      <c r="J46" s="98">
        <v>22.7</v>
      </c>
    </row>
    <row r="47" spans="1:10" ht="38.25" customHeight="1">
      <c r="A47" s="66" t="s">
        <v>109</v>
      </c>
      <c r="B47" s="25" t="s">
        <v>128</v>
      </c>
      <c r="C47" s="60" t="s">
        <v>103</v>
      </c>
      <c r="D47" s="60"/>
      <c r="E47" s="48"/>
      <c r="F47" s="48"/>
      <c r="G47" s="61" t="e">
        <f>#REF!</f>
        <v>#REF!</v>
      </c>
      <c r="H47" s="54">
        <f t="shared" si="0"/>
        <v>11.4</v>
      </c>
      <c r="I47" s="61">
        <f>I49</f>
        <v>11.4</v>
      </c>
      <c r="J47" s="61">
        <f>J49</f>
        <v>0</v>
      </c>
    </row>
    <row r="48" spans="1:10" ht="79.5" customHeight="1">
      <c r="A48" s="23" t="s">
        <v>112</v>
      </c>
      <c r="B48" s="25" t="s">
        <v>254</v>
      </c>
      <c r="C48" s="60" t="s">
        <v>103</v>
      </c>
      <c r="D48" s="60" t="s">
        <v>252</v>
      </c>
      <c r="E48" s="90" t="s">
        <v>210</v>
      </c>
      <c r="F48" s="48"/>
      <c r="G48" s="61"/>
      <c r="H48" s="54">
        <f t="shared" si="0"/>
        <v>11.4</v>
      </c>
      <c r="I48" s="61">
        <f aca="true" t="shared" si="2" ref="I48:J51">I49</f>
        <v>11.4</v>
      </c>
      <c r="J48" s="61">
        <f t="shared" si="2"/>
        <v>0</v>
      </c>
    </row>
    <row r="49" spans="1:10" ht="38.25" customHeight="1">
      <c r="A49" s="66"/>
      <c r="B49" s="25" t="s">
        <v>198</v>
      </c>
      <c r="C49" s="60" t="s">
        <v>103</v>
      </c>
      <c r="D49" s="60" t="s">
        <v>252</v>
      </c>
      <c r="E49" s="67" t="s">
        <v>244</v>
      </c>
      <c r="F49" s="48"/>
      <c r="G49" s="62"/>
      <c r="H49" s="54">
        <f t="shared" si="0"/>
        <v>11.4</v>
      </c>
      <c r="I49" s="62">
        <f t="shared" si="2"/>
        <v>11.4</v>
      </c>
      <c r="J49" s="62">
        <f t="shared" si="2"/>
        <v>0</v>
      </c>
    </row>
    <row r="50" spans="1:10" ht="74.25" customHeight="1">
      <c r="A50" s="66"/>
      <c r="B50" s="24" t="s">
        <v>255</v>
      </c>
      <c r="C50" s="48" t="s">
        <v>103</v>
      </c>
      <c r="D50" s="60" t="s">
        <v>252</v>
      </c>
      <c r="E50" s="67" t="s">
        <v>139</v>
      </c>
      <c r="F50" s="48"/>
      <c r="G50" s="61"/>
      <c r="H50" s="54">
        <f t="shared" si="0"/>
        <v>11.4</v>
      </c>
      <c r="I50" s="62">
        <f t="shared" si="2"/>
        <v>11.4</v>
      </c>
      <c r="J50" s="62">
        <f t="shared" si="2"/>
        <v>0</v>
      </c>
    </row>
    <row r="51" spans="1:10" ht="60.75" customHeight="1">
      <c r="A51" s="23"/>
      <c r="B51" s="37" t="s">
        <v>199</v>
      </c>
      <c r="C51" s="48" t="s">
        <v>103</v>
      </c>
      <c r="D51" s="60" t="s">
        <v>252</v>
      </c>
      <c r="E51" s="67" t="s">
        <v>139</v>
      </c>
      <c r="F51" s="48"/>
      <c r="G51" s="62" t="str">
        <f>G52</f>
        <v>0</v>
      </c>
      <c r="H51" s="54">
        <f t="shared" si="0"/>
        <v>11.4</v>
      </c>
      <c r="I51" s="62">
        <f t="shared" si="2"/>
        <v>11.4</v>
      </c>
      <c r="J51" s="62">
        <f t="shared" si="2"/>
        <v>0</v>
      </c>
    </row>
    <row r="52" spans="1:10" ht="52.5" customHeight="1">
      <c r="A52" s="23"/>
      <c r="B52" s="56" t="s">
        <v>90</v>
      </c>
      <c r="C52" s="48" t="s">
        <v>103</v>
      </c>
      <c r="D52" s="60" t="s">
        <v>252</v>
      </c>
      <c r="E52" s="67" t="s">
        <v>168</v>
      </c>
      <c r="F52" s="48" t="s">
        <v>91</v>
      </c>
      <c r="G52" s="48" t="s">
        <v>87</v>
      </c>
      <c r="H52" s="54">
        <f t="shared" si="0"/>
        <v>11.4</v>
      </c>
      <c r="I52" s="98">
        <v>11.4</v>
      </c>
      <c r="J52" s="98">
        <v>0</v>
      </c>
    </row>
    <row r="53" spans="1:10" ht="18" customHeight="1">
      <c r="A53" s="66" t="s">
        <v>113</v>
      </c>
      <c r="B53" s="63" t="s">
        <v>106</v>
      </c>
      <c r="C53" s="60" t="s">
        <v>85</v>
      </c>
      <c r="D53" s="60"/>
      <c r="E53" s="48"/>
      <c r="F53" s="48"/>
      <c r="G53" s="61" t="str">
        <f>G54</f>
        <v>0</v>
      </c>
      <c r="H53" s="54">
        <f t="shared" si="0"/>
        <v>0</v>
      </c>
      <c r="I53" s="61">
        <f>I54+I61+I64+I71</f>
        <v>652.1</v>
      </c>
      <c r="J53" s="61">
        <f>J54+J64+J71</f>
        <v>652.1</v>
      </c>
    </row>
    <row r="54" spans="1:10" ht="18" customHeight="1">
      <c r="A54" s="104"/>
      <c r="B54" s="25" t="s">
        <v>129</v>
      </c>
      <c r="C54" s="60" t="s">
        <v>85</v>
      </c>
      <c r="D54" s="60" t="s">
        <v>107</v>
      </c>
      <c r="E54" s="92" t="s">
        <v>211</v>
      </c>
      <c r="F54" s="60"/>
      <c r="G54" s="61" t="str">
        <f>G56</f>
        <v>0</v>
      </c>
      <c r="H54" s="54">
        <f t="shared" si="0"/>
        <v>0</v>
      </c>
      <c r="I54" s="61">
        <f>I56</f>
        <v>0</v>
      </c>
      <c r="J54" s="61">
        <f>J56</f>
        <v>0</v>
      </c>
    </row>
    <row r="55" spans="1:10" ht="38.25" customHeight="1">
      <c r="A55" s="104"/>
      <c r="B55" s="25" t="s">
        <v>205</v>
      </c>
      <c r="C55" s="60" t="s">
        <v>85</v>
      </c>
      <c r="D55" s="60" t="s">
        <v>107</v>
      </c>
      <c r="E55" s="67" t="s">
        <v>244</v>
      </c>
      <c r="F55" s="48"/>
      <c r="G55" s="62"/>
      <c r="H55" s="54">
        <f t="shared" si="0"/>
        <v>0</v>
      </c>
      <c r="I55" s="62">
        <f>I56</f>
        <v>0</v>
      </c>
      <c r="J55" s="62">
        <f>J56</f>
        <v>0</v>
      </c>
    </row>
    <row r="56" spans="1:10" ht="114.75" customHeight="1">
      <c r="A56" s="66"/>
      <c r="B56" s="37" t="s">
        <v>136</v>
      </c>
      <c r="C56" s="48" t="s">
        <v>85</v>
      </c>
      <c r="D56" s="48" t="s">
        <v>107</v>
      </c>
      <c r="E56" s="68" t="s">
        <v>187</v>
      </c>
      <c r="F56" s="48" t="s">
        <v>89</v>
      </c>
      <c r="G56" s="62" t="str">
        <f>G57</f>
        <v>0</v>
      </c>
      <c r="H56" s="54">
        <f t="shared" si="0"/>
        <v>0</v>
      </c>
      <c r="I56" s="62">
        <f>I57</f>
        <v>0</v>
      </c>
      <c r="J56" s="62">
        <f>J57</f>
        <v>0</v>
      </c>
    </row>
    <row r="57" spans="1:10" ht="54" customHeight="1">
      <c r="A57" s="23"/>
      <c r="B57" s="56" t="s">
        <v>90</v>
      </c>
      <c r="C57" s="48" t="s">
        <v>85</v>
      </c>
      <c r="D57" s="48" t="s">
        <v>107</v>
      </c>
      <c r="E57" s="68" t="s">
        <v>188</v>
      </c>
      <c r="F57" s="48" t="s">
        <v>91</v>
      </c>
      <c r="G57" s="48" t="s">
        <v>87</v>
      </c>
      <c r="H57" s="54">
        <f t="shared" si="0"/>
        <v>0</v>
      </c>
      <c r="I57" s="98">
        <v>0</v>
      </c>
      <c r="J57" s="98">
        <v>0</v>
      </c>
    </row>
    <row r="58" spans="1:10" ht="33" customHeight="1" hidden="1">
      <c r="A58" s="66" t="s">
        <v>162</v>
      </c>
      <c r="B58" s="63" t="s">
        <v>108</v>
      </c>
      <c r="C58" s="48" t="s">
        <v>85</v>
      </c>
      <c r="D58" s="48" t="s">
        <v>105</v>
      </c>
      <c r="E58" s="48"/>
      <c r="F58" s="48"/>
      <c r="G58" s="62" t="str">
        <f>G59</f>
        <v>0</v>
      </c>
      <c r="H58" s="54">
        <f t="shared" si="0"/>
        <v>0</v>
      </c>
      <c r="I58" s="62" t="str">
        <f>I60</f>
        <v>0</v>
      </c>
      <c r="J58" s="62" t="str">
        <f>J60</f>
        <v>0</v>
      </c>
    </row>
    <row r="59" spans="1:10" ht="45.75" customHeight="1" hidden="1">
      <c r="A59" s="23"/>
      <c r="B59" s="37" t="s">
        <v>88</v>
      </c>
      <c r="C59" s="48" t="s">
        <v>85</v>
      </c>
      <c r="D59" s="48" t="s">
        <v>105</v>
      </c>
      <c r="E59" s="68" t="s">
        <v>150</v>
      </c>
      <c r="F59" s="48" t="s">
        <v>89</v>
      </c>
      <c r="G59" s="62" t="str">
        <f>G60</f>
        <v>0</v>
      </c>
      <c r="H59" s="54">
        <f t="shared" si="0"/>
        <v>0</v>
      </c>
      <c r="I59" s="62" t="str">
        <f>I60</f>
        <v>0</v>
      </c>
      <c r="J59" s="62" t="str">
        <f>J60</f>
        <v>0</v>
      </c>
    </row>
    <row r="60" spans="1:10" ht="45" customHeight="1" hidden="1">
      <c r="A60" s="23"/>
      <c r="B60" s="69" t="s">
        <v>90</v>
      </c>
      <c r="C60" s="48" t="s">
        <v>85</v>
      </c>
      <c r="D60" s="48" t="s">
        <v>105</v>
      </c>
      <c r="E60" s="68" t="s">
        <v>151</v>
      </c>
      <c r="F60" s="48" t="s">
        <v>133</v>
      </c>
      <c r="G60" s="48" t="s">
        <v>87</v>
      </c>
      <c r="H60" s="54">
        <f t="shared" si="0"/>
        <v>0</v>
      </c>
      <c r="I60" s="98" t="s">
        <v>87</v>
      </c>
      <c r="J60" s="98" t="s">
        <v>87</v>
      </c>
    </row>
    <row r="61" spans="1:10" ht="27" customHeight="1" hidden="1">
      <c r="A61" s="23"/>
      <c r="B61" s="96" t="s">
        <v>108</v>
      </c>
      <c r="C61" s="60" t="s">
        <v>85</v>
      </c>
      <c r="D61" s="60" t="s">
        <v>105</v>
      </c>
      <c r="E61" s="68"/>
      <c r="F61" s="48"/>
      <c r="G61" s="58">
        <f>G63</f>
        <v>501.61</v>
      </c>
      <c r="H61" s="54">
        <f t="shared" si="0"/>
        <v>0</v>
      </c>
      <c r="I61" s="61">
        <f>I62</f>
        <v>0</v>
      </c>
      <c r="J61" s="61">
        <f>J62</f>
        <v>0</v>
      </c>
    </row>
    <row r="62" spans="1:10" ht="40.5" customHeight="1" hidden="1">
      <c r="A62" s="23"/>
      <c r="B62" s="69" t="s">
        <v>225</v>
      </c>
      <c r="C62" s="48" t="s">
        <v>85</v>
      </c>
      <c r="D62" s="48" t="s">
        <v>105</v>
      </c>
      <c r="E62" s="68" t="s">
        <v>224</v>
      </c>
      <c r="F62" s="48"/>
      <c r="G62" s="57">
        <f>G63</f>
        <v>501.61</v>
      </c>
      <c r="H62" s="54">
        <f t="shared" si="0"/>
        <v>0</v>
      </c>
      <c r="I62" s="62">
        <f>I63</f>
        <v>0</v>
      </c>
      <c r="J62" s="62">
        <f>J63</f>
        <v>0</v>
      </c>
    </row>
    <row r="63" spans="1:10" ht="57.75" customHeight="1" hidden="1">
      <c r="A63" s="23"/>
      <c r="B63" s="56" t="s">
        <v>138</v>
      </c>
      <c r="C63" s="48" t="s">
        <v>85</v>
      </c>
      <c r="D63" s="48" t="s">
        <v>105</v>
      </c>
      <c r="E63" s="68" t="s">
        <v>224</v>
      </c>
      <c r="F63" s="48" t="s">
        <v>91</v>
      </c>
      <c r="G63" s="57">
        <v>501.61</v>
      </c>
      <c r="H63" s="54">
        <f t="shared" si="0"/>
        <v>0</v>
      </c>
      <c r="I63" s="62"/>
      <c r="J63" s="62"/>
    </row>
    <row r="64" spans="1:10" ht="57.75" customHeight="1">
      <c r="A64" s="23"/>
      <c r="B64" s="105" t="s">
        <v>52</v>
      </c>
      <c r="C64" s="106" t="s">
        <v>85</v>
      </c>
      <c r="D64" s="102" t="s">
        <v>105</v>
      </c>
      <c r="E64" s="102"/>
      <c r="F64" s="102"/>
      <c r="G64" s="107">
        <f>G65</f>
        <v>0</v>
      </c>
      <c r="H64" s="54">
        <f t="shared" si="0"/>
        <v>0</v>
      </c>
      <c r="I64" s="107">
        <f>I65</f>
        <v>651.1</v>
      </c>
      <c r="J64" s="107">
        <f>J65</f>
        <v>651.1</v>
      </c>
    </row>
    <row r="65" spans="1:10" ht="39.75" customHeight="1">
      <c r="A65" s="23"/>
      <c r="B65" s="112" t="s">
        <v>205</v>
      </c>
      <c r="C65" s="108" t="s">
        <v>85</v>
      </c>
      <c r="D65" s="108" t="s">
        <v>105</v>
      </c>
      <c r="E65" s="108" t="s">
        <v>244</v>
      </c>
      <c r="F65" s="108"/>
      <c r="G65" s="109">
        <f aca="true" t="shared" si="3" ref="G65:J68">G66</f>
        <v>0</v>
      </c>
      <c r="H65" s="54">
        <f t="shared" si="0"/>
        <v>0</v>
      </c>
      <c r="I65" s="109">
        <f t="shared" si="3"/>
        <v>651.1</v>
      </c>
      <c r="J65" s="109">
        <f t="shared" si="3"/>
        <v>651.1</v>
      </c>
    </row>
    <row r="66" spans="1:10" ht="66.75" customHeight="1">
      <c r="A66" s="23"/>
      <c r="B66" s="113" t="s">
        <v>248</v>
      </c>
      <c r="C66" s="108" t="s">
        <v>85</v>
      </c>
      <c r="D66" s="108" t="s">
        <v>105</v>
      </c>
      <c r="E66" s="108" t="s">
        <v>245</v>
      </c>
      <c r="F66" s="108"/>
      <c r="G66" s="109">
        <f t="shared" si="3"/>
        <v>0</v>
      </c>
      <c r="H66" s="54">
        <f t="shared" si="0"/>
        <v>0</v>
      </c>
      <c r="I66" s="109">
        <f t="shared" si="3"/>
        <v>651.1</v>
      </c>
      <c r="J66" s="109">
        <f t="shared" si="3"/>
        <v>651.1</v>
      </c>
    </row>
    <row r="67" spans="1:10" ht="43.5" customHeight="1">
      <c r="A67" s="23"/>
      <c r="B67" s="110" t="s">
        <v>249</v>
      </c>
      <c r="C67" s="108" t="s">
        <v>85</v>
      </c>
      <c r="D67" s="108" t="s">
        <v>105</v>
      </c>
      <c r="E67" s="108" t="s">
        <v>246</v>
      </c>
      <c r="F67" s="108"/>
      <c r="G67" s="109">
        <f t="shared" si="3"/>
        <v>0</v>
      </c>
      <c r="H67" s="54">
        <f t="shared" si="0"/>
        <v>0</v>
      </c>
      <c r="I67" s="109">
        <f>I69+I70</f>
        <v>651.1</v>
      </c>
      <c r="J67" s="109">
        <f>J69+J70</f>
        <v>651.1</v>
      </c>
    </row>
    <row r="68" spans="1:10" ht="57.75" customHeight="1">
      <c r="A68" s="23"/>
      <c r="B68" s="111" t="s">
        <v>88</v>
      </c>
      <c r="C68" s="108" t="s">
        <v>85</v>
      </c>
      <c r="D68" s="108" t="s">
        <v>105</v>
      </c>
      <c r="E68" s="108" t="s">
        <v>246</v>
      </c>
      <c r="F68" s="108"/>
      <c r="G68" s="109">
        <f t="shared" si="3"/>
        <v>0</v>
      </c>
      <c r="H68" s="54">
        <f t="shared" si="0"/>
        <v>0</v>
      </c>
      <c r="I68" s="109">
        <f>I69+I70</f>
        <v>651.1</v>
      </c>
      <c r="J68" s="109">
        <f>J69+J70</f>
        <v>651.1</v>
      </c>
    </row>
    <row r="69" spans="1:10" ht="18" customHeight="1">
      <c r="A69" s="70"/>
      <c r="B69" s="111" t="s">
        <v>247</v>
      </c>
      <c r="C69" s="108" t="s">
        <v>85</v>
      </c>
      <c r="D69" s="108" t="s">
        <v>105</v>
      </c>
      <c r="E69" s="108" t="s">
        <v>246</v>
      </c>
      <c r="F69" s="108" t="s">
        <v>91</v>
      </c>
      <c r="G69" s="109">
        <v>0</v>
      </c>
      <c r="H69" s="54">
        <f t="shared" si="0"/>
        <v>-56.5</v>
      </c>
      <c r="I69" s="137">
        <v>594.6</v>
      </c>
      <c r="J69" s="109">
        <v>651.1</v>
      </c>
    </row>
    <row r="70" spans="1:10" ht="18" customHeight="1">
      <c r="A70" s="70"/>
      <c r="B70" s="120" t="s">
        <v>266</v>
      </c>
      <c r="C70" s="108" t="s">
        <v>85</v>
      </c>
      <c r="D70" s="108" t="s">
        <v>105</v>
      </c>
      <c r="E70" s="108" t="s">
        <v>246</v>
      </c>
      <c r="F70" s="108" t="s">
        <v>265</v>
      </c>
      <c r="G70" s="121"/>
      <c r="H70" s="54">
        <f t="shared" si="0"/>
        <v>56.5</v>
      </c>
      <c r="I70" s="136">
        <v>56.5</v>
      </c>
      <c r="J70" s="121">
        <v>0</v>
      </c>
    </row>
    <row r="71" spans="1:10" ht="33.75" customHeight="1">
      <c r="A71" s="70"/>
      <c r="B71" s="134" t="s">
        <v>276</v>
      </c>
      <c r="C71" s="135" t="s">
        <v>85</v>
      </c>
      <c r="D71" s="135" t="s">
        <v>277</v>
      </c>
      <c r="E71" s="135"/>
      <c r="F71" s="135"/>
      <c r="G71" s="136"/>
      <c r="H71" s="54">
        <f t="shared" si="0"/>
        <v>0</v>
      </c>
      <c r="I71" s="136">
        <f>I72</f>
        <v>1</v>
      </c>
      <c r="J71" s="121">
        <f>J72</f>
        <v>1</v>
      </c>
    </row>
    <row r="72" spans="1:10" ht="39.75" customHeight="1">
      <c r="A72" s="70"/>
      <c r="B72" s="134" t="s">
        <v>278</v>
      </c>
      <c r="C72" s="135" t="s">
        <v>85</v>
      </c>
      <c r="D72" s="135" t="s">
        <v>277</v>
      </c>
      <c r="E72" s="135" t="s">
        <v>279</v>
      </c>
      <c r="F72" s="135" t="s">
        <v>260</v>
      </c>
      <c r="G72" s="136"/>
      <c r="H72" s="54">
        <f t="shared" si="0"/>
        <v>0</v>
      </c>
      <c r="I72" s="136">
        <f>I73</f>
        <v>1</v>
      </c>
      <c r="J72" s="121">
        <f>J73</f>
        <v>1</v>
      </c>
    </row>
    <row r="73" spans="1:10" ht="18" customHeight="1">
      <c r="A73" s="70"/>
      <c r="B73" s="134" t="s">
        <v>33</v>
      </c>
      <c r="C73" s="135" t="s">
        <v>85</v>
      </c>
      <c r="D73" s="135" t="s">
        <v>277</v>
      </c>
      <c r="E73" s="135" t="s">
        <v>279</v>
      </c>
      <c r="F73" s="135" t="s">
        <v>117</v>
      </c>
      <c r="G73" s="136"/>
      <c r="H73" s="54">
        <f t="shared" si="0"/>
        <v>0</v>
      </c>
      <c r="I73" s="136">
        <v>1</v>
      </c>
      <c r="J73" s="121">
        <v>1</v>
      </c>
    </row>
    <row r="74" spans="1:10" ht="18" customHeight="1">
      <c r="A74" s="70" t="s">
        <v>163</v>
      </c>
      <c r="B74" s="63" t="s">
        <v>55</v>
      </c>
      <c r="C74" s="60" t="s">
        <v>111</v>
      </c>
      <c r="D74" s="60"/>
      <c r="E74" s="60"/>
      <c r="F74" s="60"/>
      <c r="G74" s="61"/>
      <c r="H74" s="54">
        <f t="shared" si="0"/>
        <v>4.8</v>
      </c>
      <c r="I74" s="61">
        <f>I78+I75</f>
        <v>4.8</v>
      </c>
      <c r="J74" s="61">
        <f>J78+J75</f>
        <v>0</v>
      </c>
    </row>
    <row r="75" spans="1:10" ht="42.75" customHeight="1">
      <c r="A75" s="71" t="s">
        <v>164</v>
      </c>
      <c r="B75" s="25" t="s">
        <v>205</v>
      </c>
      <c r="C75" s="60" t="s">
        <v>111</v>
      </c>
      <c r="D75" s="60" t="s">
        <v>81</v>
      </c>
      <c r="E75" s="108" t="s">
        <v>244</v>
      </c>
      <c r="F75" s="60"/>
      <c r="G75" s="61"/>
      <c r="H75" s="54">
        <f t="shared" si="0"/>
        <v>0</v>
      </c>
      <c r="I75" s="61">
        <f>I76</f>
        <v>0</v>
      </c>
      <c r="J75" s="61">
        <f>J76</f>
        <v>0</v>
      </c>
    </row>
    <row r="76" spans="1:10" ht="82.5" customHeight="1">
      <c r="A76" s="70"/>
      <c r="B76" s="37" t="s">
        <v>137</v>
      </c>
      <c r="C76" s="48" t="s">
        <v>111</v>
      </c>
      <c r="D76" s="48" t="s">
        <v>81</v>
      </c>
      <c r="E76" s="48" t="s">
        <v>212</v>
      </c>
      <c r="F76" s="48" t="s">
        <v>89</v>
      </c>
      <c r="G76" s="62">
        <f>G77</f>
        <v>0</v>
      </c>
      <c r="H76" s="54">
        <f t="shared" si="0"/>
        <v>0</v>
      </c>
      <c r="I76" s="62">
        <f>I77</f>
        <v>0</v>
      </c>
      <c r="J76" s="62">
        <f>J77</f>
        <v>0</v>
      </c>
    </row>
    <row r="77" spans="1:10" ht="56.25" customHeight="1">
      <c r="A77" s="70"/>
      <c r="B77" s="56" t="s">
        <v>90</v>
      </c>
      <c r="C77" s="48" t="s">
        <v>111</v>
      </c>
      <c r="D77" s="48" t="s">
        <v>81</v>
      </c>
      <c r="E77" s="48" t="s">
        <v>186</v>
      </c>
      <c r="F77" s="48" t="s">
        <v>91</v>
      </c>
      <c r="G77" s="62">
        <v>0</v>
      </c>
      <c r="H77" s="54">
        <f t="shared" si="0"/>
        <v>0</v>
      </c>
      <c r="I77" s="62">
        <v>0</v>
      </c>
      <c r="J77" s="62">
        <v>0</v>
      </c>
    </row>
    <row r="78" spans="1:10" ht="22.5" customHeight="1">
      <c r="A78" s="70"/>
      <c r="B78" s="25" t="s">
        <v>57</v>
      </c>
      <c r="C78" s="60" t="s">
        <v>111</v>
      </c>
      <c r="D78" s="60" t="s">
        <v>103</v>
      </c>
      <c r="E78" s="60"/>
      <c r="F78" s="60"/>
      <c r="G78" s="61"/>
      <c r="H78" s="54">
        <f>H80</f>
        <v>4.8</v>
      </c>
      <c r="I78" s="61">
        <f>I79</f>
        <v>4.8</v>
      </c>
      <c r="J78" s="61">
        <f>J79</f>
        <v>0</v>
      </c>
    </row>
    <row r="79" spans="1:10" ht="46.5" customHeight="1">
      <c r="A79" s="73" t="s">
        <v>165</v>
      </c>
      <c r="B79" s="25" t="s">
        <v>205</v>
      </c>
      <c r="C79" s="60" t="s">
        <v>111</v>
      </c>
      <c r="D79" s="60" t="s">
        <v>103</v>
      </c>
      <c r="E79" s="108" t="s">
        <v>244</v>
      </c>
      <c r="F79" s="48"/>
      <c r="G79" s="61" t="str">
        <f>G82</f>
        <v>-0,7</v>
      </c>
      <c r="H79" s="54">
        <f>H80</f>
        <v>4.8</v>
      </c>
      <c r="I79" s="61">
        <f>I80</f>
        <v>4.8</v>
      </c>
      <c r="J79" s="61">
        <f>J80</f>
        <v>0</v>
      </c>
    </row>
    <row r="80" spans="1:10" ht="58.5" customHeight="1">
      <c r="A80" s="72"/>
      <c r="B80" s="56" t="s">
        <v>200</v>
      </c>
      <c r="C80" s="48" t="s">
        <v>111</v>
      </c>
      <c r="D80" s="48" t="s">
        <v>103</v>
      </c>
      <c r="E80" s="48" t="s">
        <v>139</v>
      </c>
      <c r="F80" s="48" t="s">
        <v>89</v>
      </c>
      <c r="G80" s="62" t="str">
        <f>G82</f>
        <v>-0,7</v>
      </c>
      <c r="H80" s="54">
        <f>H82+H83</f>
        <v>4.8</v>
      </c>
      <c r="I80" s="86">
        <f>I82+I83</f>
        <v>4.8</v>
      </c>
      <c r="J80" s="86">
        <f>J82+J83</f>
        <v>0</v>
      </c>
    </row>
    <row r="81" spans="1:10" ht="49.5" customHeight="1">
      <c r="A81" s="72"/>
      <c r="B81" s="11" t="s">
        <v>250</v>
      </c>
      <c r="C81" s="48" t="s">
        <v>111</v>
      </c>
      <c r="D81" s="48" t="s">
        <v>103</v>
      </c>
      <c r="E81" s="48" t="s">
        <v>267</v>
      </c>
      <c r="F81" s="48"/>
      <c r="G81" s="62"/>
      <c r="H81" s="54">
        <f>H83</f>
        <v>0</v>
      </c>
      <c r="I81" s="62">
        <f>I82</f>
        <v>4.8</v>
      </c>
      <c r="J81" s="62">
        <f>J82</f>
        <v>0</v>
      </c>
    </row>
    <row r="82" spans="1:10" ht="51.75" customHeight="1">
      <c r="A82" s="72"/>
      <c r="B82" s="56" t="s">
        <v>90</v>
      </c>
      <c r="C82" s="48" t="s">
        <v>111</v>
      </c>
      <c r="D82" s="48" t="s">
        <v>103</v>
      </c>
      <c r="E82" s="48" t="s">
        <v>168</v>
      </c>
      <c r="F82" s="48" t="s">
        <v>91</v>
      </c>
      <c r="G82" s="48" t="s">
        <v>189</v>
      </c>
      <c r="H82" s="54">
        <f aca="true" t="shared" si="4" ref="H82:H107">I82-J82</f>
        <v>4.8</v>
      </c>
      <c r="I82" s="98">
        <v>4.8</v>
      </c>
      <c r="J82" s="98"/>
    </row>
    <row r="83" spans="1:10" ht="51.75" customHeight="1">
      <c r="A83" s="72"/>
      <c r="B83" s="56" t="s">
        <v>90</v>
      </c>
      <c r="C83" s="48" t="s">
        <v>111</v>
      </c>
      <c r="D83" s="48" t="s">
        <v>103</v>
      </c>
      <c r="E83" s="48" t="s">
        <v>267</v>
      </c>
      <c r="F83" s="48" t="s">
        <v>91</v>
      </c>
      <c r="G83" s="48"/>
      <c r="H83" s="54">
        <f t="shared" si="4"/>
        <v>0</v>
      </c>
      <c r="I83" s="98">
        <v>0</v>
      </c>
      <c r="J83" s="98"/>
    </row>
    <row r="84" spans="1:10" ht="18.75" customHeight="1">
      <c r="A84" s="75" t="s">
        <v>118</v>
      </c>
      <c r="B84" s="63" t="s">
        <v>114</v>
      </c>
      <c r="C84" s="60" t="s">
        <v>115</v>
      </c>
      <c r="D84" s="60"/>
      <c r="E84" s="60"/>
      <c r="F84" s="60"/>
      <c r="G84" s="61">
        <f>G86</f>
        <v>19.7</v>
      </c>
      <c r="H84" s="54">
        <f t="shared" si="4"/>
        <v>94.11100000000005</v>
      </c>
      <c r="I84" s="61">
        <f>I86</f>
        <v>513.811</v>
      </c>
      <c r="J84" s="61">
        <f>J86</f>
        <v>419.7</v>
      </c>
    </row>
    <row r="85" spans="1:10" ht="20.25" customHeight="1">
      <c r="A85" s="75" t="s">
        <v>192</v>
      </c>
      <c r="B85" s="63" t="s">
        <v>61</v>
      </c>
      <c r="C85" s="60" t="s">
        <v>115</v>
      </c>
      <c r="D85" s="60" t="s">
        <v>79</v>
      </c>
      <c r="E85" s="60"/>
      <c r="F85" s="60"/>
      <c r="G85" s="61"/>
      <c r="H85" s="54">
        <f t="shared" si="4"/>
        <v>94.11100000000005</v>
      </c>
      <c r="I85" s="61">
        <f>I86</f>
        <v>513.811</v>
      </c>
      <c r="J85" s="61">
        <f>J86</f>
        <v>419.7</v>
      </c>
    </row>
    <row r="86" spans="1:10" ht="34.5" customHeight="1">
      <c r="A86" s="104"/>
      <c r="B86" s="63" t="s">
        <v>204</v>
      </c>
      <c r="C86" s="60" t="s">
        <v>115</v>
      </c>
      <c r="D86" s="60" t="s">
        <v>79</v>
      </c>
      <c r="E86" s="48" t="s">
        <v>251</v>
      </c>
      <c r="F86" s="60"/>
      <c r="G86" s="62">
        <f>G87</f>
        <v>19.7</v>
      </c>
      <c r="H86" s="54">
        <f t="shared" si="4"/>
        <v>94.11100000000005</v>
      </c>
      <c r="I86" s="62">
        <f>I87</f>
        <v>513.811</v>
      </c>
      <c r="J86" s="62">
        <f>J87</f>
        <v>419.7</v>
      </c>
    </row>
    <row r="87" spans="1:10" ht="38.25" customHeight="1">
      <c r="A87" s="74"/>
      <c r="B87" s="56" t="s">
        <v>201</v>
      </c>
      <c r="C87" s="48" t="s">
        <v>115</v>
      </c>
      <c r="D87" s="48" t="s">
        <v>79</v>
      </c>
      <c r="E87" s="48" t="s">
        <v>174</v>
      </c>
      <c r="F87" s="48"/>
      <c r="G87" s="62">
        <f>G88</f>
        <v>19.7</v>
      </c>
      <c r="H87" s="54">
        <f t="shared" si="4"/>
        <v>94.11100000000005</v>
      </c>
      <c r="I87" s="62">
        <f>I88+I90+I94+I91</f>
        <v>513.811</v>
      </c>
      <c r="J87" s="62">
        <f>J88+J90+J94</f>
        <v>419.7</v>
      </c>
    </row>
    <row r="88" spans="1:10" ht="48.75" customHeight="1">
      <c r="A88" s="74"/>
      <c r="B88" s="65" t="s">
        <v>202</v>
      </c>
      <c r="C88" s="48" t="s">
        <v>115</v>
      </c>
      <c r="D88" s="48" t="s">
        <v>79</v>
      </c>
      <c r="E88" s="48" t="s">
        <v>175</v>
      </c>
      <c r="F88" s="48"/>
      <c r="G88" s="62">
        <f>G94+G89</f>
        <v>19.7</v>
      </c>
      <c r="H88" s="54">
        <f t="shared" si="4"/>
        <v>0</v>
      </c>
      <c r="I88" s="62">
        <f>I89</f>
        <v>0</v>
      </c>
      <c r="J88" s="62">
        <f>J89</f>
        <v>0</v>
      </c>
    </row>
    <row r="89" spans="1:10" ht="51" customHeight="1">
      <c r="A89" s="74"/>
      <c r="B89" s="56" t="s">
        <v>90</v>
      </c>
      <c r="C89" s="48" t="s">
        <v>115</v>
      </c>
      <c r="D89" s="48" t="s">
        <v>79</v>
      </c>
      <c r="E89" s="48" t="s">
        <v>175</v>
      </c>
      <c r="F89" s="48" t="s">
        <v>91</v>
      </c>
      <c r="G89" s="48" t="s">
        <v>191</v>
      </c>
      <c r="H89" s="54">
        <f t="shared" si="4"/>
        <v>0</v>
      </c>
      <c r="I89" s="98">
        <v>0</v>
      </c>
      <c r="J89" s="98">
        <v>0</v>
      </c>
    </row>
    <row r="90" spans="1:10" ht="31.5" customHeight="1">
      <c r="A90" s="74"/>
      <c r="B90" s="120" t="s">
        <v>266</v>
      </c>
      <c r="C90" s="48" t="s">
        <v>115</v>
      </c>
      <c r="D90" s="48" t="s">
        <v>79</v>
      </c>
      <c r="E90" s="48" t="s">
        <v>175</v>
      </c>
      <c r="F90" s="48" t="s">
        <v>265</v>
      </c>
      <c r="G90" s="48"/>
      <c r="H90" s="54">
        <f t="shared" si="4"/>
        <v>29.5</v>
      </c>
      <c r="I90" s="98">
        <v>29.5</v>
      </c>
      <c r="J90" s="98">
        <f>J91+J92+J93</f>
        <v>0</v>
      </c>
    </row>
    <row r="91" spans="1:10" ht="39.75" customHeight="1">
      <c r="A91" s="74"/>
      <c r="B91" s="56" t="s">
        <v>92</v>
      </c>
      <c r="C91" s="48" t="s">
        <v>115</v>
      </c>
      <c r="D91" s="48" t="s">
        <v>79</v>
      </c>
      <c r="E91" s="48" t="s">
        <v>175</v>
      </c>
      <c r="F91" s="48" t="s">
        <v>93</v>
      </c>
      <c r="G91" s="48"/>
      <c r="H91" s="54">
        <f t="shared" si="4"/>
        <v>64.6</v>
      </c>
      <c r="I91" s="98">
        <v>64.6</v>
      </c>
      <c r="J91" s="98">
        <v>0</v>
      </c>
    </row>
    <row r="92" spans="1:10" ht="42.75" customHeight="1">
      <c r="A92" s="74"/>
      <c r="B92" s="56" t="s">
        <v>94</v>
      </c>
      <c r="C92" s="48" t="s">
        <v>115</v>
      </c>
      <c r="D92" s="48" t="s">
        <v>79</v>
      </c>
      <c r="E92" s="48" t="s">
        <v>175</v>
      </c>
      <c r="F92" s="48" t="s">
        <v>95</v>
      </c>
      <c r="G92" s="48"/>
      <c r="H92" s="54">
        <f t="shared" si="4"/>
        <v>0</v>
      </c>
      <c r="I92" s="98">
        <v>0</v>
      </c>
      <c r="J92" s="98">
        <v>0</v>
      </c>
    </row>
    <row r="93" spans="1:10" ht="37.5" customHeight="1">
      <c r="A93" s="74"/>
      <c r="B93" s="56" t="s">
        <v>94</v>
      </c>
      <c r="C93" s="48" t="s">
        <v>115</v>
      </c>
      <c r="D93" s="48" t="s">
        <v>79</v>
      </c>
      <c r="E93" s="48" t="s">
        <v>175</v>
      </c>
      <c r="F93" s="48" t="s">
        <v>180</v>
      </c>
      <c r="G93" s="48"/>
      <c r="H93" s="54">
        <f t="shared" si="4"/>
        <v>0</v>
      </c>
      <c r="I93" s="98">
        <v>0</v>
      </c>
      <c r="J93" s="98">
        <v>0</v>
      </c>
    </row>
    <row r="94" spans="1:10" ht="153" customHeight="1">
      <c r="A94" s="74"/>
      <c r="B94" s="65" t="s">
        <v>116</v>
      </c>
      <c r="C94" s="48" t="s">
        <v>115</v>
      </c>
      <c r="D94" s="48" t="s">
        <v>79</v>
      </c>
      <c r="E94" s="48" t="s">
        <v>141</v>
      </c>
      <c r="F94" s="48"/>
      <c r="G94" s="62" t="str">
        <f>G95</f>
        <v>24,9</v>
      </c>
      <c r="H94" s="54">
        <f t="shared" si="4"/>
        <v>0.011000000000024102</v>
      </c>
      <c r="I94" s="62">
        <f>I95</f>
        <v>419.711</v>
      </c>
      <c r="J94" s="62">
        <f>J95</f>
        <v>419.7</v>
      </c>
    </row>
    <row r="95" spans="1:10" ht="18.75" customHeight="1">
      <c r="A95" s="74"/>
      <c r="B95" s="2" t="s">
        <v>33</v>
      </c>
      <c r="C95" s="48" t="s">
        <v>115</v>
      </c>
      <c r="D95" s="48" t="s">
        <v>79</v>
      </c>
      <c r="E95" s="48" t="s">
        <v>141</v>
      </c>
      <c r="F95" s="48" t="s">
        <v>117</v>
      </c>
      <c r="G95" s="48" t="s">
        <v>190</v>
      </c>
      <c r="H95" s="54">
        <f t="shared" si="4"/>
        <v>0.011000000000024102</v>
      </c>
      <c r="I95" s="98">
        <v>419.711</v>
      </c>
      <c r="J95" s="98">
        <v>419.7</v>
      </c>
    </row>
    <row r="96" spans="1:10" ht="19.5" customHeight="1">
      <c r="A96" s="75" t="s">
        <v>166</v>
      </c>
      <c r="B96" s="63" t="s">
        <v>119</v>
      </c>
      <c r="C96" s="60" t="s">
        <v>96</v>
      </c>
      <c r="D96" s="60"/>
      <c r="E96" s="60"/>
      <c r="F96" s="60"/>
      <c r="G96" s="61">
        <f>G98</f>
        <v>98.7</v>
      </c>
      <c r="H96" s="54">
        <f t="shared" si="4"/>
        <v>555.0999999999999</v>
      </c>
      <c r="I96" s="61">
        <f>I98</f>
        <v>970.9</v>
      </c>
      <c r="J96" s="61">
        <f>J98</f>
        <v>415.8</v>
      </c>
    </row>
    <row r="97" spans="1:10" ht="38.25" customHeight="1">
      <c r="A97" s="75" t="s">
        <v>193</v>
      </c>
      <c r="B97" s="63" t="s">
        <v>214</v>
      </c>
      <c r="C97" s="60" t="s">
        <v>96</v>
      </c>
      <c r="D97" s="60" t="s">
        <v>111</v>
      </c>
      <c r="E97" s="60"/>
      <c r="F97" s="60"/>
      <c r="G97" s="61"/>
      <c r="H97" s="54">
        <f t="shared" si="4"/>
        <v>555.0999999999999</v>
      </c>
      <c r="I97" s="61">
        <f aca="true" t="shared" si="5" ref="I97:J99">I98</f>
        <v>970.9</v>
      </c>
      <c r="J97" s="61">
        <f t="shared" si="5"/>
        <v>415.8</v>
      </c>
    </row>
    <row r="98" spans="1:10" ht="35.25" customHeight="1">
      <c r="A98" s="104"/>
      <c r="B98" s="63" t="s">
        <v>204</v>
      </c>
      <c r="C98" s="60" t="s">
        <v>96</v>
      </c>
      <c r="D98" s="60" t="s">
        <v>111</v>
      </c>
      <c r="E98" s="48" t="s">
        <v>251</v>
      </c>
      <c r="F98" s="60"/>
      <c r="G98" s="62">
        <f>G99</f>
        <v>98.7</v>
      </c>
      <c r="H98" s="54">
        <f t="shared" si="4"/>
        <v>555.0999999999999</v>
      </c>
      <c r="I98" s="62">
        <f t="shared" si="5"/>
        <v>970.9</v>
      </c>
      <c r="J98" s="62">
        <f t="shared" si="5"/>
        <v>415.8</v>
      </c>
    </row>
    <row r="99" spans="1:10" ht="36" customHeight="1">
      <c r="A99" s="74"/>
      <c r="B99" s="63" t="s">
        <v>203</v>
      </c>
      <c r="C99" s="60" t="s">
        <v>96</v>
      </c>
      <c r="D99" s="60" t="s">
        <v>111</v>
      </c>
      <c r="E99" s="60" t="s">
        <v>143</v>
      </c>
      <c r="F99" s="48"/>
      <c r="G99" s="62">
        <f>G100+G106</f>
        <v>98.7</v>
      </c>
      <c r="H99" s="54">
        <f t="shared" si="4"/>
        <v>555.0999999999999</v>
      </c>
      <c r="I99" s="62">
        <f t="shared" si="5"/>
        <v>970.9</v>
      </c>
      <c r="J99" s="62">
        <f t="shared" si="5"/>
        <v>415.8</v>
      </c>
    </row>
    <row r="100" spans="1:10" ht="42" customHeight="1">
      <c r="A100" s="74"/>
      <c r="B100" s="56" t="s">
        <v>82</v>
      </c>
      <c r="C100" s="48" t="s">
        <v>96</v>
      </c>
      <c r="D100" s="48" t="s">
        <v>111</v>
      </c>
      <c r="E100" s="48"/>
      <c r="F100" s="48"/>
      <c r="G100" s="62">
        <f>G102+G103</f>
        <v>93.7</v>
      </c>
      <c r="H100" s="54">
        <f t="shared" si="4"/>
        <v>555.0999999999999</v>
      </c>
      <c r="I100" s="62">
        <f>I101+I106</f>
        <v>970.9</v>
      </c>
      <c r="J100" s="62">
        <f>J101+J106</f>
        <v>415.8</v>
      </c>
    </row>
    <row r="101" spans="1:10" ht="110.25" customHeight="1">
      <c r="A101" s="74"/>
      <c r="B101" s="56" t="s">
        <v>144</v>
      </c>
      <c r="C101" s="48" t="s">
        <v>96</v>
      </c>
      <c r="D101" s="48" t="s">
        <v>111</v>
      </c>
      <c r="E101" s="48"/>
      <c r="F101" s="48" t="s">
        <v>0</v>
      </c>
      <c r="G101" s="62">
        <f>G102+G103</f>
        <v>93.7</v>
      </c>
      <c r="H101" s="54">
        <f t="shared" si="4"/>
        <v>455.09999999999997</v>
      </c>
      <c r="I101" s="62">
        <f>I102+I103+I104+I105</f>
        <v>870.9</v>
      </c>
      <c r="J101" s="62">
        <f>J102+J103+J104+J105</f>
        <v>415.8</v>
      </c>
    </row>
    <row r="102" spans="1:10" ht="40.5" customHeight="1">
      <c r="A102" s="74"/>
      <c r="B102" s="59" t="s">
        <v>130</v>
      </c>
      <c r="C102" s="48" t="s">
        <v>96</v>
      </c>
      <c r="D102" s="48" t="s">
        <v>111</v>
      </c>
      <c r="E102" s="48" t="s">
        <v>152</v>
      </c>
      <c r="F102" s="48" t="s">
        <v>83</v>
      </c>
      <c r="G102" s="48" t="s">
        <v>182</v>
      </c>
      <c r="H102" s="54">
        <f t="shared" si="4"/>
        <v>103.1</v>
      </c>
      <c r="I102" s="98">
        <v>103.1</v>
      </c>
      <c r="J102" s="98">
        <v>0</v>
      </c>
    </row>
    <row r="103" spans="1:10" ht="102.75" customHeight="1">
      <c r="A103" s="74"/>
      <c r="B103" s="59" t="s">
        <v>131</v>
      </c>
      <c r="C103" s="48" t="s">
        <v>96</v>
      </c>
      <c r="D103" s="48" t="s">
        <v>111</v>
      </c>
      <c r="E103" s="48" t="s">
        <v>152</v>
      </c>
      <c r="F103" s="48" t="s">
        <v>132</v>
      </c>
      <c r="G103" s="48" t="s">
        <v>181</v>
      </c>
      <c r="H103" s="54">
        <f t="shared" si="4"/>
        <v>51.2</v>
      </c>
      <c r="I103" s="98">
        <v>51.2</v>
      </c>
      <c r="J103" s="98">
        <v>0</v>
      </c>
    </row>
    <row r="104" spans="1:10" ht="47.25" customHeight="1">
      <c r="A104" s="74"/>
      <c r="B104" s="59" t="s">
        <v>130</v>
      </c>
      <c r="C104" s="48" t="s">
        <v>96</v>
      </c>
      <c r="D104" s="48" t="s">
        <v>111</v>
      </c>
      <c r="E104" s="48" t="s">
        <v>227</v>
      </c>
      <c r="F104" s="48" t="s">
        <v>83</v>
      </c>
      <c r="G104" s="48" t="s">
        <v>182</v>
      </c>
      <c r="H104" s="54">
        <f t="shared" si="4"/>
        <v>246.70000000000005</v>
      </c>
      <c r="I104" s="98">
        <v>568.2</v>
      </c>
      <c r="J104" s="98">
        <v>321.5</v>
      </c>
    </row>
    <row r="105" spans="1:10" ht="85.5" customHeight="1">
      <c r="A105" s="74"/>
      <c r="B105" s="59" t="s">
        <v>131</v>
      </c>
      <c r="C105" s="48" t="s">
        <v>96</v>
      </c>
      <c r="D105" s="48" t="s">
        <v>111</v>
      </c>
      <c r="E105" s="48" t="s">
        <v>227</v>
      </c>
      <c r="F105" s="48" t="s">
        <v>132</v>
      </c>
      <c r="G105" s="48" t="s">
        <v>181</v>
      </c>
      <c r="H105" s="54">
        <f t="shared" si="4"/>
        <v>54.10000000000001</v>
      </c>
      <c r="I105" s="98">
        <v>148.4</v>
      </c>
      <c r="J105" s="98">
        <v>94.3</v>
      </c>
    </row>
    <row r="106" spans="1:10" ht="56.25" customHeight="1">
      <c r="A106" s="74"/>
      <c r="B106" s="56" t="s">
        <v>90</v>
      </c>
      <c r="C106" s="48" t="s">
        <v>96</v>
      </c>
      <c r="D106" s="48" t="s">
        <v>111</v>
      </c>
      <c r="E106" s="48" t="s">
        <v>145</v>
      </c>
      <c r="F106" s="48" t="s">
        <v>91</v>
      </c>
      <c r="G106" s="48" t="s">
        <v>76</v>
      </c>
      <c r="H106" s="54">
        <f t="shared" si="4"/>
        <v>100</v>
      </c>
      <c r="I106" s="98">
        <v>100</v>
      </c>
      <c r="J106" s="98">
        <v>0</v>
      </c>
    </row>
    <row r="107" spans="1:10" ht="22.5" customHeight="1">
      <c r="A107" s="74"/>
      <c r="B107" s="56" t="s">
        <v>120</v>
      </c>
      <c r="C107" s="48" t="s">
        <v>65</v>
      </c>
      <c r="D107" s="48" t="s">
        <v>65</v>
      </c>
      <c r="E107" s="48" t="s">
        <v>121</v>
      </c>
      <c r="F107" s="48" t="s">
        <v>122</v>
      </c>
      <c r="G107" s="48" t="s">
        <v>183</v>
      </c>
      <c r="H107" s="54">
        <f t="shared" si="4"/>
        <v>0</v>
      </c>
      <c r="I107" s="98"/>
      <c r="J107" s="98"/>
    </row>
    <row r="108" spans="1:10" ht="17.25">
      <c r="A108" s="75"/>
      <c r="B108" s="187" t="s">
        <v>66</v>
      </c>
      <c r="C108" s="188"/>
      <c r="D108" s="188"/>
      <c r="E108" s="188"/>
      <c r="F108" s="189"/>
      <c r="G108" s="22" t="e">
        <f>G107+G96+G84+G79+G69+G53+G47+G38+G8</f>
        <v>#REF!</v>
      </c>
      <c r="H108" s="22">
        <f>H8+H38+H47+H53+H84+H96+H107+H74</f>
        <v>1181.8110000000006</v>
      </c>
      <c r="I108" s="22">
        <f>I8+I38+I47+I53+I84+I96+I107+I74</f>
        <v>5303.511</v>
      </c>
      <c r="J108" s="22">
        <f>J8+J38+J47+J53+J84+J96+J107+J74</f>
        <v>4121.7</v>
      </c>
    </row>
    <row r="110" spans="8:10" ht="12.75">
      <c r="H110" s="122"/>
      <c r="I110" s="122"/>
      <c r="J110">
        <v>5879.8</v>
      </c>
    </row>
    <row r="111" spans="8:10" ht="12.75">
      <c r="H111" s="122"/>
      <c r="I111" s="122"/>
      <c r="J111" s="122"/>
    </row>
    <row r="112" spans="8:9" ht="12.75">
      <c r="H112" s="122"/>
      <c r="I112" s="122"/>
    </row>
    <row r="113" ht="17.25">
      <c r="I113" s="22"/>
    </row>
  </sheetData>
  <sheetProtection/>
  <mergeCells count="4">
    <mergeCell ref="A4:I4"/>
    <mergeCell ref="B108:F108"/>
    <mergeCell ref="B2:I2"/>
    <mergeCell ref="F1:I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  <rowBreaks count="2" manualBreakCount="2">
    <brk id="20" max="8" man="1"/>
    <brk id="10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view="pageBreakPreview" zoomScale="96" zoomScaleSheetLayoutView="96" zoomScalePageLayoutView="0" workbookViewId="0" topLeftCell="A1">
      <selection activeCell="L3" sqref="L3"/>
    </sheetView>
  </sheetViews>
  <sheetFormatPr defaultColWidth="9.00390625" defaultRowHeight="12.75"/>
  <cols>
    <col min="1" max="1" width="48.50390625" style="0" customWidth="1"/>
    <col min="2" max="2" width="10.50390625" style="0" customWidth="1"/>
    <col min="4" max="4" width="11.50390625" style="0" customWidth="1"/>
    <col min="5" max="5" width="17.50390625" style="0" customWidth="1"/>
    <col min="6" max="6" width="11.25390625" style="177" customWidth="1"/>
    <col min="7" max="7" width="14.375" style="0" customWidth="1"/>
    <col min="8" max="8" width="24.625" style="0" customWidth="1"/>
  </cols>
  <sheetData>
    <row r="1" spans="3:8" ht="89.25" customHeight="1">
      <c r="C1" s="185" t="s">
        <v>343</v>
      </c>
      <c r="D1" s="185"/>
      <c r="E1" s="185"/>
      <c r="F1" s="185"/>
      <c r="G1" s="185"/>
      <c r="H1" s="185"/>
    </row>
    <row r="2" spans="1:8" ht="84" customHeight="1">
      <c r="A2" s="41"/>
      <c r="B2" s="76"/>
      <c r="C2" s="182" t="s">
        <v>333</v>
      </c>
      <c r="D2" s="182"/>
      <c r="E2" s="182"/>
      <c r="F2" s="182"/>
      <c r="G2" s="182"/>
      <c r="H2" s="182"/>
    </row>
    <row r="3" spans="1:8" ht="18">
      <c r="A3" s="41"/>
      <c r="B3" s="42"/>
      <c r="C3" s="42"/>
      <c r="D3" s="42"/>
      <c r="E3" s="42"/>
      <c r="F3" s="173"/>
      <c r="G3" s="38"/>
      <c r="H3" s="38"/>
    </row>
    <row r="4" spans="1:8" ht="43.5" customHeight="1">
      <c r="A4" s="190" t="s">
        <v>338</v>
      </c>
      <c r="B4" s="181"/>
      <c r="C4" s="181"/>
      <c r="D4" s="181"/>
      <c r="E4" s="181"/>
      <c r="F4" s="181"/>
      <c r="G4" s="181"/>
      <c r="H4" s="181"/>
    </row>
    <row r="5" spans="1:8" ht="18">
      <c r="A5" s="45"/>
      <c r="B5" s="45"/>
      <c r="C5" s="45"/>
      <c r="D5" s="45"/>
      <c r="E5" s="46"/>
      <c r="F5" s="174"/>
      <c r="G5" s="47"/>
      <c r="H5" s="46" t="s">
        <v>123</v>
      </c>
    </row>
    <row r="6" spans="1:8" ht="153.75" customHeight="1">
      <c r="A6" s="21" t="s">
        <v>68</v>
      </c>
      <c r="B6" s="48" t="s">
        <v>124</v>
      </c>
      <c r="C6" s="48" t="s">
        <v>69</v>
      </c>
      <c r="D6" s="48" t="s">
        <v>70</v>
      </c>
      <c r="E6" s="48" t="s">
        <v>71</v>
      </c>
      <c r="F6" s="48" t="s">
        <v>72</v>
      </c>
      <c r="G6" s="48" t="s">
        <v>7</v>
      </c>
      <c r="H6" s="21" t="s">
        <v>177</v>
      </c>
    </row>
    <row r="7" spans="1:8" ht="18">
      <c r="A7" s="21">
        <v>2</v>
      </c>
      <c r="B7" s="48" t="s">
        <v>74</v>
      </c>
      <c r="C7" s="48" t="s">
        <v>75</v>
      </c>
      <c r="D7" s="48" t="s">
        <v>76</v>
      </c>
      <c r="E7" s="48" t="s">
        <v>125</v>
      </c>
      <c r="F7" s="48" t="s">
        <v>126</v>
      </c>
      <c r="G7" s="21">
        <v>8</v>
      </c>
      <c r="H7" s="21">
        <v>8</v>
      </c>
    </row>
    <row r="8" spans="1:8" ht="35.25" customHeight="1">
      <c r="A8" s="53" t="s">
        <v>3</v>
      </c>
      <c r="B8" s="60" t="s">
        <v>27</v>
      </c>
      <c r="C8" s="60"/>
      <c r="D8" s="60"/>
      <c r="E8" s="60"/>
      <c r="F8" s="60"/>
      <c r="G8" s="61">
        <f>G9+G41+G49+G55+G70+G81+G93</f>
        <v>1181.8110000000001</v>
      </c>
      <c r="H8" s="61">
        <f>H9+H41+H49+H55+H70+H81+H93</f>
        <v>5303.511</v>
      </c>
    </row>
    <row r="9" spans="1:8" ht="35.25" customHeight="1">
      <c r="A9" s="53" t="s">
        <v>78</v>
      </c>
      <c r="B9" s="60" t="s">
        <v>27</v>
      </c>
      <c r="C9" s="60" t="s">
        <v>79</v>
      </c>
      <c r="D9" s="60"/>
      <c r="E9" s="60"/>
      <c r="F9" s="60"/>
      <c r="G9" s="61">
        <f>'11'!G10+'11'!G16+'11'!G32+'11'!G35+G29</f>
        <v>507.7000000000003</v>
      </c>
      <c r="H9" s="61">
        <f>'11'!H10+'11'!H16+'11'!H32+'11'!H35+H29</f>
        <v>2977.0000000000005</v>
      </c>
    </row>
    <row r="10" spans="1:8" ht="77.25" customHeight="1">
      <c r="A10" s="53" t="s">
        <v>39</v>
      </c>
      <c r="B10" s="60" t="s">
        <v>27</v>
      </c>
      <c r="C10" s="60" t="s">
        <v>79</v>
      </c>
      <c r="D10" s="60" t="s">
        <v>81</v>
      </c>
      <c r="E10" s="60"/>
      <c r="F10" s="60"/>
      <c r="G10" s="61">
        <f>G12</f>
        <v>-1.0000000000000284</v>
      </c>
      <c r="H10" s="61">
        <f>H12</f>
        <v>511</v>
      </c>
    </row>
    <row r="11" spans="1:8" ht="77.25" customHeight="1">
      <c r="A11" s="89" t="s">
        <v>196</v>
      </c>
      <c r="B11" s="60" t="s">
        <v>27</v>
      </c>
      <c r="C11" s="60" t="s">
        <v>79</v>
      </c>
      <c r="D11" s="60" t="s">
        <v>81</v>
      </c>
      <c r="E11" s="60" t="s">
        <v>146</v>
      </c>
      <c r="F11" s="60"/>
      <c r="G11" s="61">
        <f>G12</f>
        <v>-1.0000000000000284</v>
      </c>
      <c r="H11" s="61">
        <f>H12</f>
        <v>511</v>
      </c>
    </row>
    <row r="12" spans="1:8" ht="35.25" customHeight="1">
      <c r="A12" s="55" t="s">
        <v>195</v>
      </c>
      <c r="B12" s="48" t="s">
        <v>27</v>
      </c>
      <c r="C12" s="48" t="s">
        <v>79</v>
      </c>
      <c r="D12" s="48" t="s">
        <v>81</v>
      </c>
      <c r="E12" s="48" t="s">
        <v>146</v>
      </c>
      <c r="F12" s="48"/>
      <c r="G12" s="62">
        <f>G13</f>
        <v>-1.0000000000000284</v>
      </c>
      <c r="H12" s="62">
        <f>H13</f>
        <v>511</v>
      </c>
    </row>
    <row r="13" spans="1:8" ht="54" customHeight="1">
      <c r="A13" s="65" t="s">
        <v>82</v>
      </c>
      <c r="B13" s="48" t="s">
        <v>27</v>
      </c>
      <c r="C13" s="48" t="s">
        <v>79</v>
      </c>
      <c r="D13" s="48" t="s">
        <v>81</v>
      </c>
      <c r="E13" s="48" t="s">
        <v>147</v>
      </c>
      <c r="F13" s="48" t="s">
        <v>0</v>
      </c>
      <c r="G13" s="62">
        <f>G14+G15</f>
        <v>-1.0000000000000284</v>
      </c>
      <c r="H13" s="62">
        <f>H14+H15</f>
        <v>511</v>
      </c>
    </row>
    <row r="14" spans="1:8" ht="39.75" customHeight="1">
      <c r="A14" s="65" t="s">
        <v>134</v>
      </c>
      <c r="B14" s="48" t="s">
        <v>27</v>
      </c>
      <c r="C14" s="48" t="s">
        <v>79</v>
      </c>
      <c r="D14" s="48" t="s">
        <v>81</v>
      </c>
      <c r="E14" s="48" t="s">
        <v>167</v>
      </c>
      <c r="F14" s="48" t="s">
        <v>83</v>
      </c>
      <c r="G14" s="62">
        <f>9!H12</f>
        <v>0.39999999999997726</v>
      </c>
      <c r="H14" s="62">
        <f>9!I12</f>
        <v>393.4</v>
      </c>
    </row>
    <row r="15" spans="1:8" ht="92.25" customHeight="1">
      <c r="A15" s="59" t="s">
        <v>131</v>
      </c>
      <c r="B15" s="48" t="s">
        <v>27</v>
      </c>
      <c r="C15" s="48" t="s">
        <v>79</v>
      </c>
      <c r="D15" s="48" t="s">
        <v>81</v>
      </c>
      <c r="E15" s="48" t="s">
        <v>167</v>
      </c>
      <c r="F15" s="48" t="s">
        <v>132</v>
      </c>
      <c r="G15" s="62">
        <f>9!H13</f>
        <v>-1.4000000000000057</v>
      </c>
      <c r="H15" s="62">
        <f>9!I13</f>
        <v>117.6</v>
      </c>
    </row>
    <row r="16" spans="1:8" ht="117.75" customHeight="1">
      <c r="A16" s="91" t="s">
        <v>209</v>
      </c>
      <c r="B16" s="60" t="s">
        <v>27</v>
      </c>
      <c r="C16" s="60" t="s">
        <v>79</v>
      </c>
      <c r="D16" s="60" t="s">
        <v>85</v>
      </c>
      <c r="E16" s="60" t="s">
        <v>229</v>
      </c>
      <c r="F16" s="48"/>
      <c r="G16" s="61">
        <f>9!H14</f>
        <v>-108.09999999999968</v>
      </c>
      <c r="H16" s="61">
        <f>9!I14</f>
        <v>1831.6000000000001</v>
      </c>
    </row>
    <row r="17" spans="1:8" ht="75" customHeight="1">
      <c r="A17" s="89" t="s">
        <v>196</v>
      </c>
      <c r="B17" s="60" t="s">
        <v>27</v>
      </c>
      <c r="C17" s="60" t="s">
        <v>79</v>
      </c>
      <c r="D17" s="60" t="s">
        <v>85</v>
      </c>
      <c r="E17" s="60" t="s">
        <v>229</v>
      </c>
      <c r="F17" s="60"/>
      <c r="G17" s="61">
        <f>9!H15</f>
        <v>-108.09999999999968</v>
      </c>
      <c r="H17" s="61">
        <f>9!I15</f>
        <v>1831.6000000000001</v>
      </c>
    </row>
    <row r="18" spans="1:8" ht="60" customHeight="1">
      <c r="A18" s="55" t="s">
        <v>86</v>
      </c>
      <c r="B18" s="48" t="s">
        <v>27</v>
      </c>
      <c r="C18" s="48" t="s">
        <v>79</v>
      </c>
      <c r="D18" s="48" t="s">
        <v>85</v>
      </c>
      <c r="E18" s="48" t="s">
        <v>229</v>
      </c>
      <c r="F18" s="48"/>
      <c r="G18" s="62">
        <f>9!H16</f>
        <v>0</v>
      </c>
      <c r="H18" s="62">
        <f>9!I16</f>
        <v>0</v>
      </c>
    </row>
    <row r="19" spans="1:8" ht="56.25" customHeight="1">
      <c r="A19" s="65" t="s">
        <v>82</v>
      </c>
      <c r="B19" s="48" t="s">
        <v>27</v>
      </c>
      <c r="C19" s="48" t="s">
        <v>79</v>
      </c>
      <c r="D19" s="48" t="s">
        <v>85</v>
      </c>
      <c r="E19" s="48" t="s">
        <v>229</v>
      </c>
      <c r="F19" s="48"/>
      <c r="G19" s="62">
        <f>9!H17</f>
        <v>-140.29999999999973</v>
      </c>
      <c r="H19" s="62">
        <f>9!I17</f>
        <v>1799.4</v>
      </c>
    </row>
    <row r="20" spans="1:8" ht="90" customHeight="1">
      <c r="A20" s="56" t="s">
        <v>144</v>
      </c>
      <c r="B20" s="48" t="s">
        <v>27</v>
      </c>
      <c r="C20" s="48" t="s">
        <v>79</v>
      </c>
      <c r="D20" s="48" t="s">
        <v>85</v>
      </c>
      <c r="E20" s="48" t="s">
        <v>229</v>
      </c>
      <c r="F20" s="48" t="s">
        <v>0</v>
      </c>
      <c r="G20" s="62">
        <f>G21+G22+G23+G24</f>
        <v>-140.2999999999999</v>
      </c>
      <c r="H20" s="62">
        <f>H21+H22+H23+H24</f>
        <v>1799.4</v>
      </c>
    </row>
    <row r="21" spans="1:8" ht="36.75" customHeight="1">
      <c r="A21" s="65" t="s">
        <v>134</v>
      </c>
      <c r="B21" s="48" t="s">
        <v>27</v>
      </c>
      <c r="C21" s="48" t="s">
        <v>79</v>
      </c>
      <c r="D21" s="48" t="s">
        <v>85</v>
      </c>
      <c r="E21" s="48" t="s">
        <v>230</v>
      </c>
      <c r="F21" s="48" t="s">
        <v>83</v>
      </c>
      <c r="G21" s="62">
        <f>9!H18</f>
        <v>-555.4999999999999</v>
      </c>
      <c r="H21" s="62">
        <f>9!I18</f>
        <v>956.6</v>
      </c>
    </row>
    <row r="22" spans="1:8" ht="60.75" customHeight="1">
      <c r="A22" s="59" t="s">
        <v>131</v>
      </c>
      <c r="B22" s="48" t="s">
        <v>27</v>
      </c>
      <c r="C22" s="48" t="s">
        <v>79</v>
      </c>
      <c r="D22" s="48" t="s">
        <v>85</v>
      </c>
      <c r="E22" s="48" t="s">
        <v>230</v>
      </c>
      <c r="F22" s="48" t="s">
        <v>132</v>
      </c>
      <c r="G22" s="62">
        <f>9!H19</f>
        <v>-126</v>
      </c>
      <c r="H22" s="62">
        <f>9!I19</f>
        <v>301.6</v>
      </c>
    </row>
    <row r="23" spans="1:8" ht="36">
      <c r="A23" s="65" t="s">
        <v>134</v>
      </c>
      <c r="B23" s="48" t="s">
        <v>27</v>
      </c>
      <c r="C23" s="48" t="s">
        <v>79</v>
      </c>
      <c r="D23" s="48" t="s">
        <v>85</v>
      </c>
      <c r="E23" s="48" t="s">
        <v>233</v>
      </c>
      <c r="F23" s="48" t="s">
        <v>83</v>
      </c>
      <c r="G23" s="62">
        <f>9!H20</f>
        <v>428</v>
      </c>
      <c r="H23" s="62">
        <f>9!I20</f>
        <v>428</v>
      </c>
    </row>
    <row r="24" spans="1:8" ht="94.5" customHeight="1">
      <c r="A24" s="59" t="s">
        <v>131</v>
      </c>
      <c r="B24" s="48" t="s">
        <v>27</v>
      </c>
      <c r="C24" s="48" t="s">
        <v>79</v>
      </c>
      <c r="D24" s="48" t="s">
        <v>85</v>
      </c>
      <c r="E24" s="48" t="s">
        <v>233</v>
      </c>
      <c r="F24" s="48" t="s">
        <v>132</v>
      </c>
      <c r="G24" s="62">
        <f>9!H21</f>
        <v>113.2</v>
      </c>
      <c r="H24" s="62">
        <f>9!I21</f>
        <v>113.2</v>
      </c>
    </row>
    <row r="25" spans="1:8" ht="54.75" customHeight="1">
      <c r="A25" s="88" t="s">
        <v>148</v>
      </c>
      <c r="B25" s="48" t="s">
        <v>27</v>
      </c>
      <c r="C25" s="48" t="s">
        <v>79</v>
      </c>
      <c r="D25" s="48" t="s">
        <v>85</v>
      </c>
      <c r="E25" s="48" t="s">
        <v>231</v>
      </c>
      <c r="F25" s="48"/>
      <c r="G25" s="62">
        <f>G26</f>
        <v>0</v>
      </c>
      <c r="H25" s="62">
        <f>H26</f>
        <v>0</v>
      </c>
    </row>
    <row r="26" spans="1:8" ht="58.5" customHeight="1">
      <c r="A26" s="88" t="s">
        <v>216</v>
      </c>
      <c r="B26" s="48" t="s">
        <v>27</v>
      </c>
      <c r="C26" s="48" t="s">
        <v>79</v>
      </c>
      <c r="D26" s="48" t="s">
        <v>85</v>
      </c>
      <c r="E26" s="48" t="s">
        <v>262</v>
      </c>
      <c r="F26" s="48" t="s">
        <v>217</v>
      </c>
      <c r="G26" s="62">
        <f>9!H23</f>
        <v>0</v>
      </c>
      <c r="H26" s="62">
        <f>9!I23</f>
        <v>0</v>
      </c>
    </row>
    <row r="27" spans="1:8" ht="24" customHeight="1">
      <c r="A27" s="128" t="s">
        <v>269</v>
      </c>
      <c r="B27" s="129" t="s">
        <v>27</v>
      </c>
      <c r="C27" s="127" t="s">
        <v>79</v>
      </c>
      <c r="D27" s="127" t="s">
        <v>85</v>
      </c>
      <c r="E27" s="127" t="s">
        <v>270</v>
      </c>
      <c r="F27" s="175" t="s">
        <v>95</v>
      </c>
      <c r="G27" s="62">
        <f>9!H24</f>
        <v>12.2</v>
      </c>
      <c r="H27" s="62">
        <f>9!I24</f>
        <v>12.2</v>
      </c>
    </row>
    <row r="28" spans="1:8" ht="24.75" customHeight="1">
      <c r="A28" s="128" t="s">
        <v>271</v>
      </c>
      <c r="B28" s="129" t="s">
        <v>27</v>
      </c>
      <c r="C28" s="127" t="s">
        <v>79</v>
      </c>
      <c r="D28" s="127" t="s">
        <v>85</v>
      </c>
      <c r="E28" s="127" t="s">
        <v>270</v>
      </c>
      <c r="F28" s="175" t="s">
        <v>180</v>
      </c>
      <c r="G28" s="62">
        <f>9!H25</f>
        <v>20</v>
      </c>
      <c r="H28" s="62">
        <f>9!I25</f>
        <v>20</v>
      </c>
    </row>
    <row r="29" spans="1:8" ht="72.75" customHeight="1">
      <c r="A29" s="130" t="s">
        <v>258</v>
      </c>
      <c r="B29" s="129" t="s">
        <v>27</v>
      </c>
      <c r="C29" s="131" t="s">
        <v>79</v>
      </c>
      <c r="D29" s="131" t="s">
        <v>107</v>
      </c>
      <c r="E29" s="132"/>
      <c r="F29" s="132"/>
      <c r="G29" s="62">
        <f>G30</f>
        <v>0</v>
      </c>
      <c r="H29" s="62">
        <f>H30</f>
        <v>1</v>
      </c>
    </row>
    <row r="30" spans="1:8" ht="96" customHeight="1">
      <c r="A30" s="89" t="s">
        <v>196</v>
      </c>
      <c r="B30" s="48" t="s">
        <v>27</v>
      </c>
      <c r="C30" s="117" t="s">
        <v>79</v>
      </c>
      <c r="D30" s="117" t="s">
        <v>107</v>
      </c>
      <c r="E30" s="48" t="s">
        <v>232</v>
      </c>
      <c r="F30" s="108" t="s">
        <v>260</v>
      </c>
      <c r="G30" s="62">
        <f>G31</f>
        <v>0</v>
      </c>
      <c r="H30" s="62">
        <f>H31</f>
        <v>1</v>
      </c>
    </row>
    <row r="31" spans="1:8" ht="114" customHeight="1">
      <c r="A31" s="118" t="s">
        <v>263</v>
      </c>
      <c r="B31" s="48" t="s">
        <v>27</v>
      </c>
      <c r="C31" s="117" t="s">
        <v>79</v>
      </c>
      <c r="D31" s="117" t="s">
        <v>107</v>
      </c>
      <c r="E31" s="117" t="s">
        <v>259</v>
      </c>
      <c r="F31" s="108" t="s">
        <v>117</v>
      </c>
      <c r="G31" s="62">
        <f>9!H28</f>
        <v>0</v>
      </c>
      <c r="H31" s="62">
        <f>9!I28</f>
        <v>1</v>
      </c>
    </row>
    <row r="32" spans="1:8" ht="18.75" customHeight="1">
      <c r="A32" s="64" t="s">
        <v>43</v>
      </c>
      <c r="B32" s="60" t="s">
        <v>27</v>
      </c>
      <c r="C32" s="60" t="s">
        <v>79</v>
      </c>
      <c r="D32" s="60" t="s">
        <v>96</v>
      </c>
      <c r="E32" s="60"/>
      <c r="F32" s="60"/>
      <c r="G32" s="62">
        <v>0</v>
      </c>
      <c r="H32" s="61">
        <f>H33</f>
        <v>3</v>
      </c>
    </row>
    <row r="33" spans="1:8" ht="19.5" customHeight="1">
      <c r="A33" s="65" t="s">
        <v>97</v>
      </c>
      <c r="B33" s="48" t="s">
        <v>27</v>
      </c>
      <c r="C33" s="48" t="s">
        <v>79</v>
      </c>
      <c r="D33" s="48" t="s">
        <v>96</v>
      </c>
      <c r="E33" s="48" t="s">
        <v>135</v>
      </c>
      <c r="F33" s="48"/>
      <c r="G33" s="62">
        <v>0</v>
      </c>
      <c r="H33" s="62">
        <v>3</v>
      </c>
    </row>
    <row r="34" spans="1:8" ht="19.5" customHeight="1">
      <c r="A34" s="65" t="s">
        <v>98</v>
      </c>
      <c r="B34" s="48" t="s">
        <v>27</v>
      </c>
      <c r="C34" s="48" t="s">
        <v>79</v>
      </c>
      <c r="D34" s="48" t="s">
        <v>96</v>
      </c>
      <c r="E34" s="48" t="s">
        <v>135</v>
      </c>
      <c r="F34" s="48" t="s">
        <v>99</v>
      </c>
      <c r="G34" s="62">
        <v>0</v>
      </c>
      <c r="H34" s="62">
        <v>3</v>
      </c>
    </row>
    <row r="35" spans="1:8" ht="36" customHeight="1">
      <c r="A35" s="64" t="str">
        <f>9!B32</f>
        <v>Другие общегосударственные вопросы</v>
      </c>
      <c r="B35" s="60" t="s">
        <v>27</v>
      </c>
      <c r="C35" s="60" t="s">
        <v>79</v>
      </c>
      <c r="D35" s="60" t="s">
        <v>236</v>
      </c>
      <c r="E35" s="60"/>
      <c r="F35" s="60"/>
      <c r="G35" s="61">
        <f>9!H32</f>
        <v>616.8</v>
      </c>
      <c r="H35" s="61">
        <f>9!I32</f>
        <v>630.4</v>
      </c>
    </row>
    <row r="36" spans="1:8" ht="53.25" customHeight="1">
      <c r="A36" s="11" t="s">
        <v>243</v>
      </c>
      <c r="B36" s="60" t="s">
        <v>27</v>
      </c>
      <c r="C36" s="48" t="s">
        <v>79</v>
      </c>
      <c r="D36" s="19">
        <v>13</v>
      </c>
      <c r="E36" s="48" t="s">
        <v>272</v>
      </c>
      <c r="F36" s="48" t="s">
        <v>24</v>
      </c>
      <c r="G36" s="62">
        <f>9!H33</f>
        <v>0</v>
      </c>
      <c r="H36" s="62">
        <f>9!I33</f>
        <v>13.6</v>
      </c>
    </row>
    <row r="37" spans="1:8" ht="57" customHeight="1">
      <c r="A37" s="37" t="s">
        <v>88</v>
      </c>
      <c r="B37" s="60" t="s">
        <v>27</v>
      </c>
      <c r="C37" s="48" t="s">
        <v>79</v>
      </c>
      <c r="D37" s="99">
        <v>13</v>
      </c>
      <c r="E37" s="48" t="s">
        <v>272</v>
      </c>
      <c r="F37" s="48" t="s">
        <v>91</v>
      </c>
      <c r="G37" s="62">
        <f>9!H34</f>
        <v>0</v>
      </c>
      <c r="H37" s="62">
        <f>9!I34</f>
        <v>13.6</v>
      </c>
    </row>
    <row r="38" spans="1:8" ht="57" customHeight="1">
      <c r="A38" s="88" t="s">
        <v>216</v>
      </c>
      <c r="B38" s="60" t="s">
        <v>27</v>
      </c>
      <c r="C38" s="48" t="s">
        <v>79</v>
      </c>
      <c r="D38" s="48" t="s">
        <v>85</v>
      </c>
      <c r="E38" s="48" t="s">
        <v>262</v>
      </c>
      <c r="F38" s="48" t="s">
        <v>217</v>
      </c>
      <c r="G38" s="62">
        <f>9!H35</f>
        <v>33.8</v>
      </c>
      <c r="H38" s="62">
        <f>9!I35</f>
        <v>33.8</v>
      </c>
    </row>
    <row r="39" spans="1:8" ht="57" customHeight="1">
      <c r="A39" s="127" t="s">
        <v>216</v>
      </c>
      <c r="B39" s="60" t="s">
        <v>27</v>
      </c>
      <c r="C39" s="127" t="s">
        <v>79</v>
      </c>
      <c r="D39" s="127" t="s">
        <v>236</v>
      </c>
      <c r="E39" s="127" t="s">
        <v>273</v>
      </c>
      <c r="F39" s="175" t="s">
        <v>217</v>
      </c>
      <c r="G39" s="62">
        <f>9!H36</f>
        <v>68.6</v>
      </c>
      <c r="H39" s="62">
        <f>9!I36</f>
        <v>68.6</v>
      </c>
    </row>
    <row r="40" spans="1:8" ht="57" customHeight="1">
      <c r="A40" s="127" t="s">
        <v>274</v>
      </c>
      <c r="B40" s="60" t="s">
        <v>27</v>
      </c>
      <c r="C40" s="127" t="s">
        <v>79</v>
      </c>
      <c r="D40" s="127" t="s">
        <v>236</v>
      </c>
      <c r="E40" s="127" t="s">
        <v>273</v>
      </c>
      <c r="F40" s="175" t="s">
        <v>91</v>
      </c>
      <c r="G40" s="62">
        <f>9!H37</f>
        <v>514.4</v>
      </c>
      <c r="H40" s="62">
        <f>9!I37</f>
        <v>514.4</v>
      </c>
    </row>
    <row r="41" spans="1:8" ht="22.5" customHeight="1">
      <c r="A41" s="64" t="s">
        <v>101</v>
      </c>
      <c r="B41" s="60" t="s">
        <v>27</v>
      </c>
      <c r="C41" s="60" t="s">
        <v>81</v>
      </c>
      <c r="D41" s="60"/>
      <c r="E41" s="60"/>
      <c r="F41" s="60"/>
      <c r="G41" s="61">
        <f>9!H38</f>
        <v>8.700000000000017</v>
      </c>
      <c r="H41" s="61">
        <f>9!I38</f>
        <v>173.5</v>
      </c>
    </row>
    <row r="42" spans="1:8" ht="35.25" customHeight="1">
      <c r="A42" s="63" t="s">
        <v>47</v>
      </c>
      <c r="B42" s="60" t="s">
        <v>27</v>
      </c>
      <c r="C42" s="60" t="s">
        <v>81</v>
      </c>
      <c r="D42" s="60" t="s">
        <v>103</v>
      </c>
      <c r="E42" s="60"/>
      <c r="F42" s="60"/>
      <c r="G42" s="61">
        <f>9!H39</f>
        <v>8.700000000000017</v>
      </c>
      <c r="H42" s="61">
        <f>9!I39</f>
        <v>173.5</v>
      </c>
    </row>
    <row r="43" spans="1:8" ht="53.25" customHeight="1">
      <c r="A43" s="56" t="s">
        <v>104</v>
      </c>
      <c r="B43" s="48" t="s">
        <v>27</v>
      </c>
      <c r="C43" s="48" t="s">
        <v>81</v>
      </c>
      <c r="D43" s="48" t="s">
        <v>103</v>
      </c>
      <c r="E43" s="48" t="s">
        <v>197</v>
      </c>
      <c r="F43" s="48"/>
      <c r="G43" s="62">
        <f>9!H40</f>
        <v>8.700000000000017</v>
      </c>
      <c r="H43" s="62">
        <f>9!I40</f>
        <v>173.5</v>
      </c>
    </row>
    <row r="44" spans="1:8" ht="57" customHeight="1">
      <c r="A44" s="56" t="s">
        <v>82</v>
      </c>
      <c r="B44" s="48" t="s">
        <v>27</v>
      </c>
      <c r="C44" s="48" t="s">
        <v>81</v>
      </c>
      <c r="D44" s="48" t="s">
        <v>103</v>
      </c>
      <c r="E44" s="48" t="s">
        <v>197</v>
      </c>
      <c r="F44" s="48"/>
      <c r="G44" s="62">
        <f>9!H41</f>
        <v>16.400000000000006</v>
      </c>
      <c r="H44" s="62">
        <f>9!I41</f>
        <v>158.5</v>
      </c>
    </row>
    <row r="45" spans="1:8" ht="72" customHeight="1">
      <c r="A45" s="56" t="s">
        <v>144</v>
      </c>
      <c r="B45" s="48" t="s">
        <v>27</v>
      </c>
      <c r="C45" s="48" t="s">
        <v>81</v>
      </c>
      <c r="D45" s="48" t="s">
        <v>103</v>
      </c>
      <c r="E45" s="48" t="s">
        <v>197</v>
      </c>
      <c r="F45" s="48" t="s">
        <v>0</v>
      </c>
      <c r="G45" s="62">
        <f>G46+G47</f>
        <v>16.400000000000013</v>
      </c>
      <c r="H45" s="62">
        <f>H46+H47</f>
        <v>158.5</v>
      </c>
    </row>
    <row r="46" spans="1:8" ht="39" customHeight="1">
      <c r="A46" s="56" t="s">
        <v>130</v>
      </c>
      <c r="B46" s="48" t="s">
        <v>27</v>
      </c>
      <c r="C46" s="48" t="s">
        <v>81</v>
      </c>
      <c r="D46" s="48" t="s">
        <v>103</v>
      </c>
      <c r="E46" s="48" t="s">
        <v>197</v>
      </c>
      <c r="F46" s="48" t="s">
        <v>83</v>
      </c>
      <c r="G46" s="62">
        <f>9!H43</f>
        <v>12.300000000000011</v>
      </c>
      <c r="H46" s="62">
        <f>9!I43</f>
        <v>121.4</v>
      </c>
    </row>
    <row r="47" spans="1:8" ht="94.5" customHeight="1">
      <c r="A47" s="59" t="s">
        <v>131</v>
      </c>
      <c r="B47" s="48" t="s">
        <v>27</v>
      </c>
      <c r="C47" s="48" t="s">
        <v>81</v>
      </c>
      <c r="D47" s="48" t="s">
        <v>103</v>
      </c>
      <c r="E47" s="48" t="s">
        <v>197</v>
      </c>
      <c r="F47" s="48" t="s">
        <v>132</v>
      </c>
      <c r="G47" s="62">
        <f>9!H44</f>
        <v>4.100000000000001</v>
      </c>
      <c r="H47" s="62">
        <f>9!I44</f>
        <v>37.1</v>
      </c>
    </row>
    <row r="48" spans="1:8" ht="57" customHeight="1">
      <c r="A48" s="56" t="s">
        <v>90</v>
      </c>
      <c r="B48" s="48" t="s">
        <v>27</v>
      </c>
      <c r="C48" s="48" t="s">
        <v>81</v>
      </c>
      <c r="D48" s="48" t="s">
        <v>103</v>
      </c>
      <c r="E48" s="48" t="s">
        <v>197</v>
      </c>
      <c r="F48" s="48" t="s">
        <v>91</v>
      </c>
      <c r="G48" s="62">
        <f>9!H45</f>
        <v>-7.699999999999999</v>
      </c>
      <c r="H48" s="62">
        <f>9!I45</f>
        <v>15</v>
      </c>
    </row>
    <row r="49" spans="1:8" ht="34.5">
      <c r="A49" s="25" t="s">
        <v>128</v>
      </c>
      <c r="B49" s="60" t="s">
        <v>27</v>
      </c>
      <c r="C49" s="60" t="s">
        <v>103</v>
      </c>
      <c r="D49" s="60"/>
      <c r="E49" s="60"/>
      <c r="F49" s="60"/>
      <c r="G49" s="61">
        <f>G52</f>
        <v>11.4</v>
      </c>
      <c r="H49" s="61">
        <f>H52</f>
        <v>11.4</v>
      </c>
    </row>
    <row r="50" spans="1:8" ht="69">
      <c r="A50" s="25" t="s">
        <v>254</v>
      </c>
      <c r="B50" s="60" t="s">
        <v>27</v>
      </c>
      <c r="C50" s="60" t="s">
        <v>103</v>
      </c>
      <c r="D50" s="60" t="s">
        <v>252</v>
      </c>
      <c r="E50" s="67" t="s">
        <v>210</v>
      </c>
      <c r="F50" s="60"/>
      <c r="G50" s="61">
        <f>G51</f>
        <v>11.4</v>
      </c>
      <c r="H50" s="61">
        <f>H51</f>
        <v>11.4</v>
      </c>
    </row>
    <row r="51" spans="1:8" ht="34.5">
      <c r="A51" s="25" t="s">
        <v>198</v>
      </c>
      <c r="B51" s="60" t="s">
        <v>27</v>
      </c>
      <c r="C51" s="60" t="s">
        <v>103</v>
      </c>
      <c r="D51" s="60" t="s">
        <v>252</v>
      </c>
      <c r="E51" s="67" t="s">
        <v>210</v>
      </c>
      <c r="F51" s="60"/>
      <c r="G51" s="61">
        <f>G52</f>
        <v>11.4</v>
      </c>
      <c r="H51" s="61">
        <f>H52</f>
        <v>11.4</v>
      </c>
    </row>
    <row r="52" spans="1:8" ht="72">
      <c r="A52" s="24" t="s">
        <v>256</v>
      </c>
      <c r="B52" s="48" t="s">
        <v>27</v>
      </c>
      <c r="C52" s="48" t="s">
        <v>103</v>
      </c>
      <c r="D52" s="60" t="s">
        <v>252</v>
      </c>
      <c r="E52" s="67" t="s">
        <v>184</v>
      </c>
      <c r="F52" s="60"/>
      <c r="G52" s="62">
        <f>G54</f>
        <v>11.4</v>
      </c>
      <c r="H52" s="62">
        <f>H54</f>
        <v>11.4</v>
      </c>
    </row>
    <row r="53" spans="1:8" ht="67.5" customHeight="1">
      <c r="A53" s="37" t="s">
        <v>206</v>
      </c>
      <c r="B53" s="48" t="s">
        <v>27</v>
      </c>
      <c r="C53" s="48" t="s">
        <v>103</v>
      </c>
      <c r="D53" s="60" t="s">
        <v>252</v>
      </c>
      <c r="E53" s="67" t="s">
        <v>184</v>
      </c>
      <c r="F53" s="48"/>
      <c r="G53" s="62">
        <f>G54</f>
        <v>11.4</v>
      </c>
      <c r="H53" s="62">
        <f>H54</f>
        <v>11.4</v>
      </c>
    </row>
    <row r="54" spans="1:8" ht="54" customHeight="1">
      <c r="A54" s="56" t="s">
        <v>90</v>
      </c>
      <c r="B54" s="48" t="s">
        <v>27</v>
      </c>
      <c r="C54" s="48" t="s">
        <v>103</v>
      </c>
      <c r="D54" s="60" t="s">
        <v>252</v>
      </c>
      <c r="E54" s="67" t="s">
        <v>184</v>
      </c>
      <c r="F54" s="48" t="s">
        <v>91</v>
      </c>
      <c r="G54" s="62">
        <f>9!H52</f>
        <v>11.4</v>
      </c>
      <c r="H54" s="62">
        <f>9!I52</f>
        <v>11.4</v>
      </c>
    </row>
    <row r="55" spans="1:8" ht="19.5" customHeight="1">
      <c r="A55" s="63" t="s">
        <v>106</v>
      </c>
      <c r="B55" s="60" t="s">
        <v>27</v>
      </c>
      <c r="C55" s="60" t="s">
        <v>85</v>
      </c>
      <c r="D55" s="60"/>
      <c r="E55" s="67"/>
      <c r="F55" s="48"/>
      <c r="G55" s="61">
        <f>9!H53</f>
        <v>0</v>
      </c>
      <c r="H55" s="61">
        <f>9!I53</f>
        <v>652.1</v>
      </c>
    </row>
    <row r="56" spans="1:8" ht="23.25" customHeight="1">
      <c r="A56" s="25" t="s">
        <v>129</v>
      </c>
      <c r="B56" s="60" t="s">
        <v>27</v>
      </c>
      <c r="C56" s="60" t="s">
        <v>85</v>
      </c>
      <c r="D56" s="60" t="s">
        <v>107</v>
      </c>
      <c r="E56" s="67"/>
      <c r="F56" s="48"/>
      <c r="G56" s="61">
        <f>G57</f>
        <v>0</v>
      </c>
      <c r="H56" s="61">
        <f>H57</f>
        <v>0</v>
      </c>
    </row>
    <row r="57" spans="1:8" ht="34.5">
      <c r="A57" s="25" t="s">
        <v>198</v>
      </c>
      <c r="B57" s="60" t="s">
        <v>27</v>
      </c>
      <c r="C57" s="60" t="s">
        <v>85</v>
      </c>
      <c r="D57" s="60" t="s">
        <v>107</v>
      </c>
      <c r="E57" s="92" t="s">
        <v>211</v>
      </c>
      <c r="F57" s="60"/>
      <c r="G57" s="61">
        <f>G59</f>
        <v>0</v>
      </c>
      <c r="H57" s="61">
        <f>H59</f>
        <v>0</v>
      </c>
    </row>
    <row r="58" spans="1:8" ht="97.5" customHeight="1">
      <c r="A58" s="37" t="s">
        <v>136</v>
      </c>
      <c r="B58" s="48" t="s">
        <v>27</v>
      </c>
      <c r="C58" s="48" t="s">
        <v>85</v>
      </c>
      <c r="D58" s="48" t="s">
        <v>107</v>
      </c>
      <c r="E58" s="68" t="s">
        <v>187</v>
      </c>
      <c r="F58" s="48"/>
      <c r="G58" s="62">
        <f>G59</f>
        <v>0</v>
      </c>
      <c r="H58" s="62">
        <f>H59</f>
        <v>0</v>
      </c>
    </row>
    <row r="59" spans="1:8" ht="77.25" customHeight="1">
      <c r="A59" s="56" t="s">
        <v>90</v>
      </c>
      <c r="B59" s="48" t="s">
        <v>27</v>
      </c>
      <c r="C59" s="48" t="s">
        <v>85</v>
      </c>
      <c r="D59" s="48" t="s">
        <v>107</v>
      </c>
      <c r="E59" s="68" t="s">
        <v>188</v>
      </c>
      <c r="F59" s="48" t="s">
        <v>91</v>
      </c>
      <c r="G59" s="62">
        <f>9!H57</f>
        <v>0</v>
      </c>
      <c r="H59" s="62">
        <f>9!I57</f>
        <v>0</v>
      </c>
    </row>
    <row r="60" spans="1:8" ht="18.75" customHeight="1" hidden="1">
      <c r="A60" s="63" t="s">
        <v>52</v>
      </c>
      <c r="B60" s="48" t="s">
        <v>27</v>
      </c>
      <c r="C60" s="48" t="s">
        <v>85</v>
      </c>
      <c r="D60" s="48" t="s">
        <v>105</v>
      </c>
      <c r="E60" s="48"/>
      <c r="F60" s="48"/>
      <c r="G60" s="62">
        <f>G62</f>
        <v>-1</v>
      </c>
      <c r="H60" s="62">
        <f>H62</f>
        <v>0</v>
      </c>
    </row>
    <row r="61" spans="1:8" ht="18.75" customHeight="1" hidden="1">
      <c r="A61" s="37" t="s">
        <v>88</v>
      </c>
      <c r="B61" s="48" t="s">
        <v>27</v>
      </c>
      <c r="C61" s="48" t="s">
        <v>85</v>
      </c>
      <c r="D61" s="48" t="s">
        <v>105</v>
      </c>
      <c r="E61" s="68" t="s">
        <v>150</v>
      </c>
      <c r="F61" s="48" t="s">
        <v>89</v>
      </c>
      <c r="G61" s="62">
        <f>G62</f>
        <v>-1</v>
      </c>
      <c r="H61" s="62">
        <f>H62</f>
        <v>0</v>
      </c>
    </row>
    <row r="62" spans="1:8" ht="47.25" customHeight="1" hidden="1">
      <c r="A62" s="69" t="s">
        <v>90</v>
      </c>
      <c r="B62" s="48" t="s">
        <v>27</v>
      </c>
      <c r="C62" s="48" t="s">
        <v>85</v>
      </c>
      <c r="D62" s="48" t="s">
        <v>105</v>
      </c>
      <c r="E62" s="68" t="s">
        <v>151</v>
      </c>
      <c r="F62" s="48" t="s">
        <v>133</v>
      </c>
      <c r="G62" s="62">
        <v>-1</v>
      </c>
      <c r="H62" s="62">
        <v>0</v>
      </c>
    </row>
    <row r="63" spans="1:8" ht="38.25" customHeight="1">
      <c r="A63" s="96" t="s">
        <v>108</v>
      </c>
      <c r="B63" s="60" t="s">
        <v>27</v>
      </c>
      <c r="C63" s="60" t="s">
        <v>85</v>
      </c>
      <c r="D63" s="92" t="s">
        <v>105</v>
      </c>
      <c r="E63" s="60"/>
      <c r="F63" s="58"/>
      <c r="G63" s="61">
        <f>9!H64</f>
        <v>0</v>
      </c>
      <c r="H63" s="61">
        <f>9!I64</f>
        <v>651.1</v>
      </c>
    </row>
    <row r="64" spans="1:8" ht="14.25" customHeight="1" hidden="1">
      <c r="A64" s="69" t="s">
        <v>225</v>
      </c>
      <c r="B64" s="48" t="s">
        <v>27</v>
      </c>
      <c r="C64" s="48" t="s">
        <v>85</v>
      </c>
      <c r="D64" s="68" t="s">
        <v>105</v>
      </c>
      <c r="E64" s="68" t="s">
        <v>224</v>
      </c>
      <c r="F64" s="57"/>
      <c r="G64" s="62">
        <f>G65</f>
        <v>-56.5</v>
      </c>
      <c r="H64" s="62">
        <f>H65</f>
        <v>594.6</v>
      </c>
    </row>
    <row r="65" spans="1:8" ht="51.75" customHeight="1">
      <c r="A65" s="56" t="s">
        <v>138</v>
      </c>
      <c r="B65" s="48" t="s">
        <v>27</v>
      </c>
      <c r="C65" s="48" t="s">
        <v>85</v>
      </c>
      <c r="D65" s="68" t="s">
        <v>105</v>
      </c>
      <c r="E65" s="68" t="s">
        <v>224</v>
      </c>
      <c r="F65" s="57">
        <v>244</v>
      </c>
      <c r="G65" s="62">
        <f>9!H69</f>
        <v>-56.5</v>
      </c>
      <c r="H65" s="62">
        <f>9!I69</f>
        <v>594.6</v>
      </c>
    </row>
    <row r="66" spans="1:8" ht="29.25" customHeight="1">
      <c r="A66" s="120" t="s">
        <v>266</v>
      </c>
      <c r="B66" s="108" t="s">
        <v>27</v>
      </c>
      <c r="C66" s="108" t="s">
        <v>85</v>
      </c>
      <c r="D66" s="108" t="s">
        <v>105</v>
      </c>
      <c r="E66" s="108" t="s">
        <v>246</v>
      </c>
      <c r="F66" s="108" t="s">
        <v>265</v>
      </c>
      <c r="G66" s="136">
        <f>9!H70</f>
        <v>56.5</v>
      </c>
      <c r="H66" s="136">
        <f>9!I70</f>
        <v>56.5</v>
      </c>
    </row>
    <row r="67" spans="1:8" ht="51.75" customHeight="1">
      <c r="A67" s="134" t="s">
        <v>276</v>
      </c>
      <c r="B67" s="135" t="s">
        <v>27</v>
      </c>
      <c r="C67" s="135" t="s">
        <v>85</v>
      </c>
      <c r="D67" s="135" t="s">
        <v>277</v>
      </c>
      <c r="E67" s="135"/>
      <c r="F67" s="135"/>
      <c r="G67" s="136">
        <f>G68</f>
        <v>0</v>
      </c>
      <c r="H67" s="136">
        <f>H68</f>
        <v>1</v>
      </c>
    </row>
    <row r="68" spans="1:8" ht="51.75" customHeight="1">
      <c r="A68" s="134" t="s">
        <v>278</v>
      </c>
      <c r="B68" s="135" t="s">
        <v>27</v>
      </c>
      <c r="C68" s="135" t="s">
        <v>85</v>
      </c>
      <c r="D68" s="135" t="s">
        <v>277</v>
      </c>
      <c r="E68" s="135" t="s">
        <v>279</v>
      </c>
      <c r="F68" s="135" t="s">
        <v>260</v>
      </c>
      <c r="G68" s="136">
        <f>G69</f>
        <v>0</v>
      </c>
      <c r="H68" s="136">
        <f>H69</f>
        <v>1</v>
      </c>
    </row>
    <row r="69" spans="1:8" ht="30.75" customHeight="1">
      <c r="A69" s="134" t="s">
        <v>33</v>
      </c>
      <c r="B69" s="135" t="s">
        <v>27</v>
      </c>
      <c r="C69" s="135" t="s">
        <v>85</v>
      </c>
      <c r="D69" s="135" t="s">
        <v>277</v>
      </c>
      <c r="E69" s="135" t="s">
        <v>279</v>
      </c>
      <c r="F69" s="135" t="s">
        <v>117</v>
      </c>
      <c r="G69" s="136">
        <v>0</v>
      </c>
      <c r="H69" s="136">
        <v>1</v>
      </c>
    </row>
    <row r="70" spans="1:8" ht="19.5" customHeight="1">
      <c r="A70" s="63" t="s">
        <v>110</v>
      </c>
      <c r="B70" s="60" t="s">
        <v>27</v>
      </c>
      <c r="C70" s="60" t="s">
        <v>111</v>
      </c>
      <c r="D70" s="60"/>
      <c r="E70" s="60"/>
      <c r="F70" s="60"/>
      <c r="G70" s="61">
        <f>9!H74</f>
        <v>4.8</v>
      </c>
      <c r="H70" s="61">
        <f>9!I74</f>
        <v>4.8</v>
      </c>
    </row>
    <row r="71" spans="1:8" ht="18" customHeight="1">
      <c r="A71" s="77" t="s">
        <v>55</v>
      </c>
      <c r="B71" s="60" t="s">
        <v>27</v>
      </c>
      <c r="C71" s="60" t="s">
        <v>111</v>
      </c>
      <c r="D71" s="60" t="s">
        <v>81</v>
      </c>
      <c r="E71" s="60"/>
      <c r="F71" s="60"/>
      <c r="G71" s="61">
        <f>9!H75</f>
        <v>0</v>
      </c>
      <c r="H71" s="61">
        <f>9!I75</f>
        <v>0</v>
      </c>
    </row>
    <row r="72" spans="1:8" ht="34.5">
      <c r="A72" s="25" t="s">
        <v>198</v>
      </c>
      <c r="B72" s="60" t="s">
        <v>27</v>
      </c>
      <c r="C72" s="60" t="s">
        <v>111</v>
      </c>
      <c r="D72" s="60" t="s">
        <v>81</v>
      </c>
      <c r="E72" s="48" t="s">
        <v>212</v>
      </c>
      <c r="F72" s="176"/>
      <c r="G72" s="78">
        <f>G74</f>
        <v>0</v>
      </c>
      <c r="H72" s="78">
        <f>H74</f>
        <v>0</v>
      </c>
    </row>
    <row r="73" spans="1:8" ht="76.5" customHeight="1">
      <c r="A73" s="37" t="s">
        <v>137</v>
      </c>
      <c r="B73" s="48" t="s">
        <v>27</v>
      </c>
      <c r="C73" s="48" t="s">
        <v>111</v>
      </c>
      <c r="D73" s="48" t="s">
        <v>81</v>
      </c>
      <c r="E73" s="48" t="s">
        <v>185</v>
      </c>
      <c r="F73" s="79"/>
      <c r="G73" s="78">
        <f>G74</f>
        <v>0</v>
      </c>
      <c r="H73" s="78">
        <f>H74</f>
        <v>0</v>
      </c>
    </row>
    <row r="74" spans="1:8" ht="52.5" customHeight="1">
      <c r="A74" s="56" t="s">
        <v>138</v>
      </c>
      <c r="B74" s="48" t="s">
        <v>27</v>
      </c>
      <c r="C74" s="48" t="s">
        <v>111</v>
      </c>
      <c r="D74" s="48" t="s">
        <v>81</v>
      </c>
      <c r="E74" s="48" t="s">
        <v>186</v>
      </c>
      <c r="F74" s="48" t="s">
        <v>91</v>
      </c>
      <c r="G74" s="62">
        <f>9!H77</f>
        <v>0</v>
      </c>
      <c r="H74" s="62">
        <f>9!I77</f>
        <v>0</v>
      </c>
    </row>
    <row r="75" spans="1:8" ht="18.75" customHeight="1">
      <c r="A75" s="63" t="s">
        <v>57</v>
      </c>
      <c r="B75" s="60" t="s">
        <v>27</v>
      </c>
      <c r="C75" s="60" t="s">
        <v>111</v>
      </c>
      <c r="D75" s="60" t="s">
        <v>103</v>
      </c>
      <c r="E75" s="60"/>
      <c r="F75" s="60"/>
      <c r="G75" s="61">
        <f>9!H78</f>
        <v>4.8</v>
      </c>
      <c r="H75" s="61">
        <f>9!I78</f>
        <v>4.8</v>
      </c>
    </row>
    <row r="76" spans="1:8" ht="41.25" customHeight="1">
      <c r="A76" s="25" t="s">
        <v>198</v>
      </c>
      <c r="B76" s="60" t="s">
        <v>27</v>
      </c>
      <c r="C76" s="60" t="s">
        <v>111</v>
      </c>
      <c r="D76" s="60" t="s">
        <v>103</v>
      </c>
      <c r="E76" s="48" t="s">
        <v>213</v>
      </c>
      <c r="F76" s="60"/>
      <c r="G76" s="61">
        <f>9!H79</f>
        <v>4.8</v>
      </c>
      <c r="H76" s="61">
        <f>9!I79</f>
        <v>4.8</v>
      </c>
    </row>
    <row r="77" spans="1:8" ht="57" customHeight="1">
      <c r="A77" s="56" t="s">
        <v>200</v>
      </c>
      <c r="B77" s="48" t="s">
        <v>27</v>
      </c>
      <c r="C77" s="48" t="s">
        <v>111</v>
      </c>
      <c r="D77" s="48" t="s">
        <v>103</v>
      </c>
      <c r="E77" s="48" t="s">
        <v>139</v>
      </c>
      <c r="F77" s="48"/>
      <c r="G77" s="62">
        <f>G78</f>
        <v>4.8</v>
      </c>
      <c r="H77" s="62">
        <f>H78</f>
        <v>4.8</v>
      </c>
    </row>
    <row r="78" spans="1:8" ht="57" customHeight="1">
      <c r="A78" s="56" t="s">
        <v>90</v>
      </c>
      <c r="B78" s="48" t="s">
        <v>27</v>
      </c>
      <c r="C78" s="48" t="s">
        <v>111</v>
      </c>
      <c r="D78" s="48" t="s">
        <v>103</v>
      </c>
      <c r="E78" s="48" t="s">
        <v>168</v>
      </c>
      <c r="F78" s="48" t="s">
        <v>91</v>
      </c>
      <c r="G78" s="98">
        <f>9!H82</f>
        <v>4.8</v>
      </c>
      <c r="H78" s="98">
        <f>9!I82</f>
        <v>4.8</v>
      </c>
    </row>
    <row r="79" spans="1:8" ht="57" customHeight="1">
      <c r="A79" s="11" t="s">
        <v>250</v>
      </c>
      <c r="B79" s="48" t="s">
        <v>27</v>
      </c>
      <c r="C79" s="48" t="s">
        <v>111</v>
      </c>
      <c r="D79" s="48" t="s">
        <v>103</v>
      </c>
      <c r="E79" s="48" t="s">
        <v>267</v>
      </c>
      <c r="F79" s="48"/>
      <c r="G79" s="98">
        <f>G80</f>
        <v>0</v>
      </c>
      <c r="H79" s="98">
        <f>H80</f>
        <v>0</v>
      </c>
    </row>
    <row r="80" spans="1:8" ht="57" customHeight="1">
      <c r="A80" s="56" t="s">
        <v>90</v>
      </c>
      <c r="B80" s="48" t="s">
        <v>27</v>
      </c>
      <c r="C80" s="48" t="s">
        <v>111</v>
      </c>
      <c r="D80" s="48" t="s">
        <v>103</v>
      </c>
      <c r="E80" s="48" t="s">
        <v>267</v>
      </c>
      <c r="F80" s="48" t="s">
        <v>91</v>
      </c>
      <c r="G80" s="98">
        <f>9!H83</f>
        <v>0</v>
      </c>
      <c r="H80" s="98">
        <f>9!I83</f>
        <v>0</v>
      </c>
    </row>
    <row r="81" spans="1:8" ht="18.75" customHeight="1">
      <c r="A81" s="63" t="s">
        <v>114</v>
      </c>
      <c r="B81" s="60" t="s">
        <v>27</v>
      </c>
      <c r="C81" s="60" t="s">
        <v>115</v>
      </c>
      <c r="D81" s="60"/>
      <c r="E81" s="60"/>
      <c r="F81" s="60"/>
      <c r="G81" s="61">
        <f>9!H84</f>
        <v>94.11100000000005</v>
      </c>
      <c r="H81" s="61">
        <f>9!I84</f>
        <v>513.811</v>
      </c>
    </row>
    <row r="82" spans="1:8" ht="21" customHeight="1">
      <c r="A82" s="63" t="s">
        <v>61</v>
      </c>
      <c r="B82" s="60" t="s">
        <v>27</v>
      </c>
      <c r="C82" s="60" t="s">
        <v>115</v>
      </c>
      <c r="D82" s="60" t="s">
        <v>79</v>
      </c>
      <c r="E82" s="60"/>
      <c r="F82" s="60"/>
      <c r="G82" s="61">
        <f aca="true" t="shared" si="0" ref="G82:H84">G83</f>
        <v>29.511000000000024</v>
      </c>
      <c r="H82" s="61">
        <f t="shared" si="0"/>
        <v>449.211</v>
      </c>
    </row>
    <row r="83" spans="1:8" ht="40.5" customHeight="1">
      <c r="A83" s="63" t="s">
        <v>204</v>
      </c>
      <c r="B83" s="60" t="s">
        <v>27</v>
      </c>
      <c r="C83" s="60" t="s">
        <v>115</v>
      </c>
      <c r="D83" s="60" t="s">
        <v>79</v>
      </c>
      <c r="E83" s="60" t="s">
        <v>215</v>
      </c>
      <c r="F83" s="60"/>
      <c r="G83" s="61">
        <f t="shared" si="0"/>
        <v>29.511000000000024</v>
      </c>
      <c r="H83" s="61">
        <f t="shared" si="0"/>
        <v>449.211</v>
      </c>
    </row>
    <row r="84" spans="1:8" ht="39.75" customHeight="1">
      <c r="A84" s="56" t="s">
        <v>201</v>
      </c>
      <c r="B84" s="60" t="s">
        <v>27</v>
      </c>
      <c r="C84" s="48" t="s">
        <v>115</v>
      </c>
      <c r="D84" s="48" t="s">
        <v>79</v>
      </c>
      <c r="E84" s="48" t="s">
        <v>174</v>
      </c>
      <c r="F84" s="48"/>
      <c r="G84" s="62">
        <f t="shared" si="0"/>
        <v>29.511000000000024</v>
      </c>
      <c r="H84" s="62">
        <f t="shared" si="0"/>
        <v>449.211</v>
      </c>
    </row>
    <row r="85" spans="1:8" ht="42.75" customHeight="1">
      <c r="A85" s="65" t="s">
        <v>202</v>
      </c>
      <c r="B85" s="60" t="s">
        <v>27</v>
      </c>
      <c r="C85" s="48" t="s">
        <v>115</v>
      </c>
      <c r="D85" s="48" t="s">
        <v>79</v>
      </c>
      <c r="E85" s="48" t="s">
        <v>140</v>
      </c>
      <c r="F85" s="48"/>
      <c r="G85" s="62">
        <f>G86+G91+G87</f>
        <v>29.511000000000024</v>
      </c>
      <c r="H85" s="62">
        <f>H86+H91+H87</f>
        <v>449.211</v>
      </c>
    </row>
    <row r="86" spans="1:8" ht="56.25" customHeight="1">
      <c r="A86" s="56" t="s">
        <v>90</v>
      </c>
      <c r="B86" s="60" t="s">
        <v>27</v>
      </c>
      <c r="C86" s="48" t="s">
        <v>115</v>
      </c>
      <c r="D86" s="48" t="s">
        <v>79</v>
      </c>
      <c r="E86" s="48" t="s">
        <v>175</v>
      </c>
      <c r="F86" s="48" t="s">
        <v>91</v>
      </c>
      <c r="G86" s="62">
        <f>9!H89</f>
        <v>0</v>
      </c>
      <c r="H86" s="62">
        <f>9!I89</f>
        <v>0</v>
      </c>
    </row>
    <row r="87" spans="1:8" ht="35.25" customHeight="1">
      <c r="A87" s="120" t="s">
        <v>266</v>
      </c>
      <c r="B87" s="60" t="s">
        <v>27</v>
      </c>
      <c r="C87" s="48" t="s">
        <v>115</v>
      </c>
      <c r="D87" s="48" t="s">
        <v>79</v>
      </c>
      <c r="E87" s="48" t="s">
        <v>175</v>
      </c>
      <c r="F87" s="48" t="s">
        <v>265</v>
      </c>
      <c r="G87" s="62">
        <f>9!H90</f>
        <v>29.5</v>
      </c>
      <c r="H87" s="62">
        <f>9!I90</f>
        <v>29.5</v>
      </c>
    </row>
    <row r="88" spans="1:8" ht="34.5" customHeight="1">
      <c r="A88" s="56" t="s">
        <v>92</v>
      </c>
      <c r="B88" s="60" t="s">
        <v>27</v>
      </c>
      <c r="C88" s="48" t="s">
        <v>115</v>
      </c>
      <c r="D88" s="48" t="s">
        <v>79</v>
      </c>
      <c r="E88" s="48" t="s">
        <v>175</v>
      </c>
      <c r="F88" s="48" t="s">
        <v>93</v>
      </c>
      <c r="G88" s="62">
        <f>9!H91</f>
        <v>64.6</v>
      </c>
      <c r="H88" s="62">
        <f>9!I91</f>
        <v>64.6</v>
      </c>
    </row>
    <row r="89" spans="1:8" ht="36" customHeight="1">
      <c r="A89" s="56" t="s">
        <v>94</v>
      </c>
      <c r="B89" s="60" t="s">
        <v>27</v>
      </c>
      <c r="C89" s="48" t="s">
        <v>115</v>
      </c>
      <c r="D89" s="48" t="s">
        <v>79</v>
      </c>
      <c r="E89" s="48" t="s">
        <v>175</v>
      </c>
      <c r="F89" s="48" t="s">
        <v>95</v>
      </c>
      <c r="G89" s="62">
        <f>9!H92</f>
        <v>0</v>
      </c>
      <c r="H89" s="62">
        <f>9!I92</f>
        <v>0</v>
      </c>
    </row>
    <row r="90" spans="1:8" ht="35.25" customHeight="1">
      <c r="A90" s="56" t="s">
        <v>94</v>
      </c>
      <c r="B90" s="60" t="s">
        <v>27</v>
      </c>
      <c r="C90" s="48" t="s">
        <v>115</v>
      </c>
      <c r="D90" s="48" t="s">
        <v>79</v>
      </c>
      <c r="E90" s="48" t="s">
        <v>175</v>
      </c>
      <c r="F90" s="48" t="s">
        <v>180</v>
      </c>
      <c r="G90" s="62">
        <f>9!H93</f>
        <v>0</v>
      </c>
      <c r="H90" s="62">
        <f>9!I93</f>
        <v>0</v>
      </c>
    </row>
    <row r="91" spans="1:8" ht="129" customHeight="1">
      <c r="A91" s="56" t="s">
        <v>116</v>
      </c>
      <c r="B91" s="60" t="s">
        <v>27</v>
      </c>
      <c r="C91" s="48" t="s">
        <v>115</v>
      </c>
      <c r="D91" s="48" t="s">
        <v>79</v>
      </c>
      <c r="E91" s="48" t="s">
        <v>141</v>
      </c>
      <c r="F91" s="48"/>
      <c r="G91" s="62">
        <f>G92</f>
        <v>0.011000000000024102</v>
      </c>
      <c r="H91" s="62">
        <f>H92</f>
        <v>419.711</v>
      </c>
    </row>
    <row r="92" spans="1:8" ht="18.75" customHeight="1">
      <c r="A92" s="2" t="s">
        <v>33</v>
      </c>
      <c r="B92" s="60" t="s">
        <v>27</v>
      </c>
      <c r="C92" s="48" t="s">
        <v>115</v>
      </c>
      <c r="D92" s="48" t="s">
        <v>79</v>
      </c>
      <c r="E92" s="48" t="s">
        <v>141</v>
      </c>
      <c r="F92" s="48" t="s">
        <v>142</v>
      </c>
      <c r="G92" s="62">
        <f>9!H95</f>
        <v>0.011000000000024102</v>
      </c>
      <c r="H92" s="62">
        <f>9!I95</f>
        <v>419.711</v>
      </c>
    </row>
    <row r="93" spans="1:8" ht="18.75" customHeight="1">
      <c r="A93" s="63" t="s">
        <v>119</v>
      </c>
      <c r="B93" s="60" t="s">
        <v>27</v>
      </c>
      <c r="C93" s="60" t="s">
        <v>96</v>
      </c>
      <c r="D93" s="60"/>
      <c r="E93" s="60"/>
      <c r="F93" s="60"/>
      <c r="G93" s="61">
        <f>9!H96</f>
        <v>555.0999999999999</v>
      </c>
      <c r="H93" s="61">
        <f>9!I96</f>
        <v>970.9</v>
      </c>
    </row>
    <row r="94" spans="1:8" ht="38.25" customHeight="1">
      <c r="A94" s="63" t="s">
        <v>214</v>
      </c>
      <c r="B94" s="60" t="s">
        <v>27</v>
      </c>
      <c r="C94" s="60" t="s">
        <v>96</v>
      </c>
      <c r="D94" s="60" t="s">
        <v>111</v>
      </c>
      <c r="E94" s="60"/>
      <c r="F94" s="60"/>
      <c r="G94" s="61">
        <f>G95</f>
        <v>555.1000000000001</v>
      </c>
      <c r="H94" s="61">
        <f>H95</f>
        <v>970.9</v>
      </c>
    </row>
    <row r="95" spans="1:8" ht="42" customHeight="1">
      <c r="A95" s="63" t="s">
        <v>204</v>
      </c>
      <c r="B95" s="60" t="s">
        <v>27</v>
      </c>
      <c r="C95" s="60" t="s">
        <v>96</v>
      </c>
      <c r="D95" s="60" t="s">
        <v>111</v>
      </c>
      <c r="E95" s="60" t="s">
        <v>228</v>
      </c>
      <c r="F95" s="60"/>
      <c r="G95" s="61">
        <f>G96</f>
        <v>555.1000000000001</v>
      </c>
      <c r="H95" s="61">
        <f>H96</f>
        <v>970.9</v>
      </c>
    </row>
    <row r="96" spans="1:8" ht="44.25" customHeight="1">
      <c r="A96" s="56" t="s">
        <v>203</v>
      </c>
      <c r="B96" s="48" t="s">
        <v>27</v>
      </c>
      <c r="C96" s="48" t="s">
        <v>96</v>
      </c>
      <c r="D96" s="48" t="s">
        <v>111</v>
      </c>
      <c r="E96" s="48" t="s">
        <v>228</v>
      </c>
      <c r="F96" s="48"/>
      <c r="G96" s="62">
        <f>G97+G103</f>
        <v>555.1000000000001</v>
      </c>
      <c r="H96" s="62">
        <f>H97+H103</f>
        <v>970.9</v>
      </c>
    </row>
    <row r="97" spans="1:8" ht="51.75" customHeight="1">
      <c r="A97" s="56" t="s">
        <v>82</v>
      </c>
      <c r="B97" s="48" t="s">
        <v>27</v>
      </c>
      <c r="C97" s="48" t="s">
        <v>96</v>
      </c>
      <c r="D97" s="48" t="s">
        <v>111</v>
      </c>
      <c r="E97" s="48" t="s">
        <v>228</v>
      </c>
      <c r="F97" s="48"/>
      <c r="G97" s="62">
        <f>G98</f>
        <v>455.1000000000001</v>
      </c>
      <c r="H97" s="62">
        <f>H98</f>
        <v>870.9</v>
      </c>
    </row>
    <row r="98" spans="1:8" ht="116.25" customHeight="1">
      <c r="A98" s="56" t="s">
        <v>144</v>
      </c>
      <c r="B98" s="48" t="s">
        <v>27</v>
      </c>
      <c r="C98" s="48" t="s">
        <v>96</v>
      </c>
      <c r="D98" s="48" t="s">
        <v>111</v>
      </c>
      <c r="E98" s="48" t="s">
        <v>228</v>
      </c>
      <c r="F98" s="48" t="s">
        <v>0</v>
      </c>
      <c r="G98" s="62">
        <f>G99+G100+G101+G102</f>
        <v>455.1000000000001</v>
      </c>
      <c r="H98" s="62">
        <f>H99+H100+H101+H102</f>
        <v>870.9</v>
      </c>
    </row>
    <row r="99" spans="1:8" ht="42" customHeight="1">
      <c r="A99" s="59" t="s">
        <v>130</v>
      </c>
      <c r="B99" s="48" t="s">
        <v>27</v>
      </c>
      <c r="C99" s="48" t="s">
        <v>96</v>
      </c>
      <c r="D99" s="48" t="s">
        <v>111</v>
      </c>
      <c r="E99" s="48" t="s">
        <v>152</v>
      </c>
      <c r="F99" s="48" t="s">
        <v>83</v>
      </c>
      <c r="G99" s="98">
        <f>9!H102</f>
        <v>103.1</v>
      </c>
      <c r="H99" s="98">
        <f>9!I102</f>
        <v>103.1</v>
      </c>
    </row>
    <row r="100" spans="1:8" ht="94.5" customHeight="1">
      <c r="A100" s="59" t="s">
        <v>131</v>
      </c>
      <c r="B100" s="48" t="s">
        <v>27</v>
      </c>
      <c r="C100" s="48" t="s">
        <v>96</v>
      </c>
      <c r="D100" s="48" t="s">
        <v>111</v>
      </c>
      <c r="E100" s="48" t="s">
        <v>152</v>
      </c>
      <c r="F100" s="48" t="s">
        <v>132</v>
      </c>
      <c r="G100" s="98">
        <f>9!H103</f>
        <v>51.2</v>
      </c>
      <c r="H100" s="98">
        <f>9!I103</f>
        <v>51.2</v>
      </c>
    </row>
    <row r="101" spans="1:8" ht="36.75" customHeight="1">
      <c r="A101" s="59" t="s">
        <v>130</v>
      </c>
      <c r="B101" s="48" t="s">
        <v>27</v>
      </c>
      <c r="C101" s="48" t="s">
        <v>96</v>
      </c>
      <c r="D101" s="48" t="s">
        <v>111</v>
      </c>
      <c r="E101" s="48" t="s">
        <v>227</v>
      </c>
      <c r="F101" s="48" t="s">
        <v>83</v>
      </c>
      <c r="G101" s="98">
        <f>9!H104</f>
        <v>246.70000000000005</v>
      </c>
      <c r="H101" s="98">
        <f>9!I104</f>
        <v>568.2</v>
      </c>
    </row>
    <row r="102" spans="1:8" ht="94.5" customHeight="1">
      <c r="A102" s="59" t="s">
        <v>131</v>
      </c>
      <c r="B102" s="48" t="s">
        <v>27</v>
      </c>
      <c r="C102" s="48" t="s">
        <v>96</v>
      </c>
      <c r="D102" s="48" t="s">
        <v>111</v>
      </c>
      <c r="E102" s="48" t="s">
        <v>227</v>
      </c>
      <c r="F102" s="48" t="s">
        <v>132</v>
      </c>
      <c r="G102" s="98">
        <f>9!H105</f>
        <v>54.10000000000001</v>
      </c>
      <c r="H102" s="98">
        <f>9!I105</f>
        <v>148.4</v>
      </c>
    </row>
    <row r="103" spans="1:8" ht="52.5" customHeight="1">
      <c r="A103" s="56" t="s">
        <v>90</v>
      </c>
      <c r="B103" s="48" t="s">
        <v>27</v>
      </c>
      <c r="C103" s="48" t="s">
        <v>96</v>
      </c>
      <c r="D103" s="48" t="s">
        <v>111</v>
      </c>
      <c r="E103" s="48" t="s">
        <v>145</v>
      </c>
      <c r="F103" s="48" t="s">
        <v>91</v>
      </c>
      <c r="G103" s="62">
        <f>9!H106</f>
        <v>100</v>
      </c>
      <c r="H103" s="62">
        <f>9!I106</f>
        <v>100</v>
      </c>
    </row>
    <row r="104" spans="1:8" ht="24" customHeight="1">
      <c r="A104" s="64" t="s">
        <v>120</v>
      </c>
      <c r="B104" s="60"/>
      <c r="C104" s="60" t="s">
        <v>65</v>
      </c>
      <c r="D104" s="60" t="s">
        <v>65</v>
      </c>
      <c r="E104" s="60" t="s">
        <v>121</v>
      </c>
      <c r="F104" s="60" t="s">
        <v>122</v>
      </c>
      <c r="G104" s="61"/>
      <c r="H104" s="61"/>
    </row>
    <row r="105" spans="1:8" ht="17.25">
      <c r="A105" s="191" t="s">
        <v>66</v>
      </c>
      <c r="B105" s="191"/>
      <c r="C105" s="191"/>
      <c r="D105" s="191"/>
      <c r="E105" s="191"/>
      <c r="F105" s="191"/>
      <c r="G105" s="54">
        <f>G49+G55+G70+G81+G93+G9+G41+G104</f>
        <v>1181.8110000000004</v>
      </c>
      <c r="H105" s="54">
        <f>H49+H55+H70+H81+H93+H9+H41+H104</f>
        <v>5303.511</v>
      </c>
    </row>
  </sheetData>
  <sheetProtection/>
  <mergeCells count="4">
    <mergeCell ref="A4:H4"/>
    <mergeCell ref="A105:F105"/>
    <mergeCell ref="C1:H1"/>
    <mergeCell ref="C2:H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118" zoomScaleSheetLayoutView="118" zoomScalePageLayoutView="0" workbookViewId="0" topLeftCell="A1">
      <selection activeCell="C15" sqref="C15"/>
    </sheetView>
  </sheetViews>
  <sheetFormatPr defaultColWidth="9.00390625" defaultRowHeight="12.75"/>
  <cols>
    <col min="1" max="1" width="8.00390625" style="0" customWidth="1"/>
    <col min="2" max="2" width="59.50390625" style="0" customWidth="1"/>
    <col min="3" max="3" width="14.125" style="0" customWidth="1"/>
    <col min="4" max="4" width="13.125" style="0" customWidth="1"/>
    <col min="5" max="5" width="12.875" style="0" customWidth="1"/>
  </cols>
  <sheetData>
    <row r="1" spans="2:5" ht="97.5" customHeight="1">
      <c r="B1" s="193" t="s">
        <v>344</v>
      </c>
      <c r="C1" s="193"/>
      <c r="D1" s="193"/>
      <c r="E1" s="193"/>
    </row>
    <row r="2" spans="1:5" ht="111.75" customHeight="1">
      <c r="A2" s="5"/>
      <c r="B2" s="194" t="s">
        <v>332</v>
      </c>
      <c r="C2" s="194"/>
      <c r="D2" s="194"/>
      <c r="E2" s="194"/>
    </row>
    <row r="3" spans="1:3" ht="18">
      <c r="A3" s="5"/>
      <c r="B3" s="1"/>
      <c r="C3" s="1"/>
    </row>
    <row r="4" spans="1:3" ht="58.5" customHeight="1">
      <c r="A4" s="5"/>
      <c r="B4" s="192" t="s">
        <v>331</v>
      </c>
      <c r="C4" s="192"/>
    </row>
    <row r="5" spans="1:3" ht="18" thickBot="1">
      <c r="A5" s="5"/>
      <c r="B5" s="26"/>
      <c r="C5" s="46" t="s">
        <v>123</v>
      </c>
    </row>
    <row r="6" spans="1:4" ht="17.25">
      <c r="A6" s="31" t="s">
        <v>153</v>
      </c>
      <c r="B6" s="31" t="s">
        <v>154</v>
      </c>
      <c r="C6" s="3" t="s">
        <v>1</v>
      </c>
      <c r="D6" s="26"/>
    </row>
    <row r="7" spans="1:4" ht="60" customHeight="1">
      <c r="A7" s="80" t="s">
        <v>155</v>
      </c>
      <c r="B7" s="11" t="s">
        <v>220</v>
      </c>
      <c r="C7" s="18">
        <f>C8+C9+C10+C11</f>
        <v>3984.611</v>
      </c>
      <c r="D7" s="83"/>
    </row>
    <row r="8" spans="1:4" ht="33.75" customHeight="1">
      <c r="A8" s="80" t="s">
        <v>156</v>
      </c>
      <c r="B8" s="11" t="s">
        <v>157</v>
      </c>
      <c r="C8" s="18">
        <v>0</v>
      </c>
      <c r="D8" s="83"/>
    </row>
    <row r="9" spans="1:4" ht="19.5" customHeight="1">
      <c r="A9" s="20" t="s">
        <v>158</v>
      </c>
      <c r="B9" s="11" t="s">
        <v>159</v>
      </c>
      <c r="C9" s="18">
        <f>9!I49+9!I65+9!I79</f>
        <v>667.3</v>
      </c>
      <c r="D9" s="83"/>
    </row>
    <row r="10" spans="1:4" ht="19.5" customHeight="1">
      <c r="A10" s="20" t="s">
        <v>160</v>
      </c>
      <c r="B10" s="11" t="s">
        <v>161</v>
      </c>
      <c r="C10" s="18">
        <f>7!D27+7!D29</f>
        <v>1484.711</v>
      </c>
      <c r="D10" s="83"/>
    </row>
    <row r="11" spans="1:4" ht="19.5" customHeight="1">
      <c r="A11" s="20" t="s">
        <v>207</v>
      </c>
      <c r="B11" s="11" t="s">
        <v>208</v>
      </c>
      <c r="C11" s="18">
        <f>7!D11+7!D12</f>
        <v>1832.6000000000001</v>
      </c>
      <c r="D11" s="83"/>
    </row>
    <row r="12" spans="1:4" ht="18" customHeight="1">
      <c r="A12" s="20" t="s">
        <v>73</v>
      </c>
      <c r="B12" s="11" t="s">
        <v>178</v>
      </c>
      <c r="C12" s="18">
        <f>7!D14+7!D13+7!D10+7!D15+1</f>
        <v>1318.9</v>
      </c>
      <c r="D12" s="83"/>
    </row>
    <row r="15" ht="12.75">
      <c r="C15" s="122"/>
    </row>
  </sheetData>
  <sheetProtection/>
  <mergeCells count="3">
    <mergeCell ref="B4:C4"/>
    <mergeCell ref="B1:E1"/>
    <mergeCell ref="B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Acer</cp:lastModifiedBy>
  <cp:lastPrinted>2024-04-03T08:27:39Z</cp:lastPrinted>
  <dcterms:created xsi:type="dcterms:W3CDTF">2007-09-12T09:25:25Z</dcterms:created>
  <dcterms:modified xsi:type="dcterms:W3CDTF">2024-04-03T08:28:54Z</dcterms:modified>
  <cp:category/>
  <cp:version/>
  <cp:contentType/>
  <cp:contentStatus/>
</cp:coreProperties>
</file>