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<sst xmlns="http://schemas.openxmlformats.org/spreadsheetml/2006/main" count="285" uniqueCount="131">
  <si>
    <t>ОТЧЕТ ОБ ИСПОЛНЕНИИ БЮДЖЕТА</t>
  </si>
  <si>
    <t>КОДЫ</t>
  </si>
  <si>
    <t xml:space="preserve">Форма по ОКУД </t>
  </si>
  <si>
    <t>0503117</t>
  </si>
  <si>
    <t>на 1 марта 2019 г.</t>
  </si>
  <si>
    <t xml:space="preserve">Дата </t>
  </si>
  <si>
    <t>Наименование финансового органа</t>
  </si>
  <si>
    <t>Сельская администрация Кырлыкского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</si>
  <si>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</si>
  <si>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</si>
  <si>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01686689</t>
  </si>
  <si>
    <t>802</t>
  </si>
  <si>
    <t>Наименование публично-правового образования</t>
  </si>
  <si>
    <t>Кырлыкское сельское поселение</t>
  </si>
  <si>
    <t xml:space="preserve">по ОКТМО </t>
  </si>
  <si>
    <t>84635440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</si>
  <si>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</si>
  <si>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</si>
  <si>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</si>
  <si>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</si>
  <si>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</si>
  <si>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</si>
  <si>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</si>
  <si>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</si>
  <si>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</si>
  <si>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</si>
  <si>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</si>
  <si>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</si>
  <si>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</si>
  <si>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</si>
  <si>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</si>
  <si>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</si>
  <si>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</si>
  <si>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</si>
  <si>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</si>
  <si>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</si>
  <si>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</si>
  <si>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</si>
  <si>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</si>
  <si>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</si>
  <si>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</si>
  <si>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</si>
  <si>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</si>
  <si>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</si>
  <si>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</si>
  <si>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</si>
  <si>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</si>
  <si>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</si>
  <si>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</si>
  <si>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</si>
  <si>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</si>
  <si>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</si>
  <si>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</si>
  <si>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</si>
  <si>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</si>
  <si>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802 10804020 01 0000 110</t>
  </si>
  <si>
    <t>Дотации бюджетам сельских поселений на выравнивание бюджетной обеспеченности</t>
  </si>
  <si>
    <t>802 20215001 10 0000 150</t>
  </si>
  <si>
    <t>Субвенции бюджетам сельских поселений на осуществление первичного воинского учета на территориях, ге отсутствуют военные комиссариаты</t>
  </si>
  <si>
    <t>802 20235118 10 0000 150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</si>
  <si>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</si>
  <si>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802 20240014 10 0000 150</t>
  </si>
  <si>
    <t>Прочие межбюджетные трансферты,передаваемые бюджетам сельских поселений</t>
  </si>
  <si>
    <t>802 20249999 10 0000 150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</si>
  <si>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</si>
  <si>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</si>
  <si>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</si>
  <si>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</si>
  <si>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</si>
  <si>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802 0102 9900002100 121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</si>
  <si>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</si>
  <si>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802 0102 9900002100 129</t>
  </si>
  <si>
    <t>802 0104 010А002110 121</t>
  </si>
  <si>
    <t>802 0104 010А002110 129</t>
  </si>
  <si>
    <t>Закупка товаров, работ, услуг в сфере информационно-коммуникационных технологий</t>
  </si>
  <si>
    <t>802 0104 010А002190 242</t>
  </si>
  <si>
    <t>Резервные средства</t>
  </si>
  <si>
    <t>802 0111 990000Ш200 870</t>
  </si>
  <si>
    <t>802 0203 9900051180 121</t>
  </si>
  <si>
    <t>802 0203 9900051180 129</t>
  </si>
  <si>
    <t>Прочая закупка товаров, работ и услуг для обеспечения государственных (муниципальных) нужд</t>
  </si>
  <si>
    <t>802 0203 9900051180 244</t>
  </si>
  <si>
    <t>802 0309 0110300190 244</t>
  </si>
  <si>
    <t>802 0406 0110400190 244</t>
  </si>
  <si>
    <t>802 0409 0110500Д00 244</t>
  </si>
  <si>
    <t>802 0502 0110200190 244</t>
  </si>
  <si>
    <t>802 0503 0110100190 244</t>
  </si>
  <si>
    <t>Иные межбюджетные трансферты</t>
  </si>
  <si>
    <t>802 0801 0120001М01 540</t>
  </si>
  <si>
    <t>802 0801 0120101190 244</t>
  </si>
  <si>
    <t>Уплата налога на имущество организаций и земельного налога</t>
  </si>
  <si>
    <t>802 0801 0120101190 851</t>
  </si>
  <si>
    <t>Уплата прочих налогов, сборов</t>
  </si>
  <si>
    <t>802 0801 0120101190 852</t>
  </si>
  <si>
    <t>Уплата иных платежей</t>
  </si>
  <si>
    <t>802 0801 0120101190 853</t>
  </si>
  <si>
    <t>802 1105 0120201110 121</t>
  </si>
  <si>
    <t>802 1105 0120201110 129</t>
  </si>
  <si>
    <t>802 1105 0120201190 244</t>
  </si>
  <si>
    <t>802 1105 01202S8500 121</t>
  </si>
  <si>
    <t>802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</si>
  <si>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</si>
  <si>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</si>
  <si>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</si>
  <si>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</si>
  <si>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</si>
  <si>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</si>
  <si>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</si>
  <si>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</si>
  <si>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</si>
  <si>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</si>
  <si>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</si>
  <si>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</si>
  <si>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</si>
  <si>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</si>
  <si>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</si>
  <si>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</si>
  <si>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</si>
  <si>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</si>
  <si>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</si>
  <si>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</si>
  <si>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 поселения</t>
  </si>
  <si>
    <t>Байрышев В. Т.</t>
  </si>
  <si>
    <t>(подпись)</t>
  </si>
  <si>
    <t>(расшифровка подписи)</t>
  </si>
  <si>
    <t>Айтпасова А. Б.</t>
  </si>
  <si>
    <t>Исполнитель:</t>
  </si>
  <si>
    <t>(должность)</t>
  </si>
  <si>
    <t>Форма 0503117 с.1</t>
  </si>
  <si>
    <t>главный бухгалтер</t>
  </si>
  <si>
    <t xml:space="preserve">   1 марта 2019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</si>
</sst>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="60" zoomScalePageLayoutView="0" workbookViewId="0" topLeftCell="A1">
      <selection activeCell="J77" sqref="J77:L7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43525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v>3960717</v>
      </c>
      <c r="Q12" s="21"/>
      <c r="R12" s="21"/>
      <c r="S12" s="21">
        <f>631056.77</f>
        <v>631056.77</v>
      </c>
      <c r="T12" s="21"/>
      <c r="U12" s="21"/>
      <c r="V12" s="21"/>
      <c r="W12" s="22">
        <v>3329660.23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36000</f>
        <v>36000</v>
      </c>
      <c r="Q13" s="25"/>
      <c r="R13" s="25"/>
      <c r="S13" s="25">
        <f>5842.38</f>
        <v>5842.38</v>
      </c>
      <c r="T13" s="25"/>
      <c r="U13" s="25"/>
      <c r="V13" s="25"/>
      <c r="W13" s="26">
        <f>30157.62</f>
        <v>30157.62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78.94</f>
        <v>78.94</v>
      </c>
      <c r="T14" s="25"/>
      <c r="U14" s="25"/>
      <c r="V14" s="25"/>
      <c r="W14" s="26">
        <f>0</f>
        <v>0</v>
      </c>
      <c r="X14" s="26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20000</f>
        <v>20000</v>
      </c>
      <c r="Q15" s="25"/>
      <c r="R15" s="25"/>
      <c r="S15" s="25">
        <f>5700.32</f>
        <v>5700.32</v>
      </c>
      <c r="T15" s="25"/>
      <c r="U15" s="25"/>
      <c r="V15" s="25"/>
      <c r="W15" s="26">
        <f>14299.68</f>
        <v>14299.68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48000</f>
        <v>48000</v>
      </c>
      <c r="Q16" s="25"/>
      <c r="R16" s="25"/>
      <c r="S16" s="27" t="s">
        <v>43</v>
      </c>
      <c r="T16" s="27"/>
      <c r="U16" s="27"/>
      <c r="V16" s="27"/>
      <c r="W16" s="26">
        <f>48000</f>
        <v>48000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81000</f>
        <v>81000</v>
      </c>
      <c r="Q17" s="25"/>
      <c r="R17" s="25"/>
      <c r="S17" s="25">
        <f>-2237.68</f>
        <v>-2237.68</v>
      </c>
      <c r="T17" s="25"/>
      <c r="U17" s="25"/>
      <c r="V17" s="25"/>
      <c r="W17" s="26">
        <f>83237.68</f>
        <v>83237.68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44000</f>
        <v>44000</v>
      </c>
      <c r="Q18" s="25"/>
      <c r="R18" s="25"/>
      <c r="S18" s="25">
        <f>69462</f>
        <v>69462</v>
      </c>
      <c r="T18" s="25"/>
      <c r="U18" s="25"/>
      <c r="V18" s="25"/>
      <c r="W18" s="26">
        <f>-25462</f>
        <v>-25462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227760</f>
        <v>227760</v>
      </c>
      <c r="Q19" s="25"/>
      <c r="R19" s="25"/>
      <c r="S19" s="25">
        <f>18545.87</f>
        <v>18545.87</v>
      </c>
      <c r="T19" s="25"/>
      <c r="U19" s="25"/>
      <c r="V19" s="25"/>
      <c r="W19" s="26">
        <f>209214.13</f>
        <v>209214.13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7000</f>
        <v>7000</v>
      </c>
      <c r="Q20" s="25"/>
      <c r="R20" s="25"/>
      <c r="S20" s="25">
        <f>2750</f>
        <v>2750</v>
      </c>
      <c r="T20" s="25"/>
      <c r="U20" s="25"/>
      <c r="V20" s="25"/>
      <c r="W20" s="26">
        <f>4250</f>
        <v>4250</v>
      </c>
      <c r="X20" s="26"/>
    </row>
    <row r="21" spans="1:24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2299135</f>
        <v>2299135</v>
      </c>
      <c r="Q21" s="25"/>
      <c r="R21" s="25"/>
      <c r="S21" s="25">
        <f>383186</f>
        <v>383186</v>
      </c>
      <c r="T21" s="25"/>
      <c r="U21" s="25"/>
      <c r="V21" s="25"/>
      <c r="W21" s="26">
        <f>1915949</f>
        <v>1915949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122700</f>
        <v>122700</v>
      </c>
      <c r="Q22" s="25"/>
      <c r="R22" s="25"/>
      <c r="S22" s="25">
        <f>16448.94</f>
        <v>16448.94</v>
      </c>
      <c r="T22" s="25"/>
      <c r="U22" s="25"/>
      <c r="V22" s="25"/>
      <c r="W22" s="26">
        <f>106251.06</f>
        <v>106251.06</v>
      </c>
      <c r="X22" s="26"/>
    </row>
    <row r="23" spans="1:24" s="1" customFormat="1" ht="45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550000</f>
        <v>550000</v>
      </c>
      <c r="Q23" s="25"/>
      <c r="R23" s="25"/>
      <c r="S23" s="27" t="s">
        <v>43</v>
      </c>
      <c r="T23" s="27"/>
      <c r="U23" s="27"/>
      <c r="V23" s="27"/>
      <c r="W23" s="26">
        <f>550000</f>
        <v>550000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v>525122</v>
      </c>
      <c r="Q24" s="25"/>
      <c r="R24" s="25"/>
      <c r="S24" s="25">
        <f>131280</f>
        <v>131280</v>
      </c>
      <c r="T24" s="25"/>
      <c r="U24" s="25"/>
      <c r="V24" s="25"/>
      <c r="W24" s="26">
        <v>393842</v>
      </c>
      <c r="X24" s="26"/>
    </row>
    <row r="25" spans="1:24" s="1" customFormat="1" ht="13.5" customHeight="1">
      <c r="A25" s="28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s="1" customFormat="1" ht="13.5" customHeight="1">
      <c r="A26" s="12" t="s">
        <v>64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" customFormat="1" ht="34.5" customHeight="1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 t="s">
        <v>25</v>
      </c>
      <c r="M27" s="13"/>
      <c r="N27" s="13" t="s">
        <v>65</v>
      </c>
      <c r="O27" s="13"/>
      <c r="P27" s="14" t="s">
        <v>27</v>
      </c>
      <c r="Q27" s="14"/>
      <c r="R27" s="14"/>
      <c r="S27" s="14" t="s">
        <v>28</v>
      </c>
      <c r="T27" s="14"/>
      <c r="U27" s="14"/>
      <c r="V27" s="14"/>
      <c r="W27" s="15" t="s">
        <v>29</v>
      </c>
      <c r="X27" s="15"/>
    </row>
    <row r="28" spans="1:24" s="1" customFormat="1" ht="13.5" customHeight="1">
      <c r="A28" s="16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 t="s">
        <v>31</v>
      </c>
      <c r="M28" s="16"/>
      <c r="N28" s="16" t="s">
        <v>32</v>
      </c>
      <c r="O28" s="16"/>
      <c r="P28" s="17" t="s">
        <v>33</v>
      </c>
      <c r="Q28" s="17"/>
      <c r="R28" s="17"/>
      <c r="S28" s="17" t="s">
        <v>34</v>
      </c>
      <c r="T28" s="17"/>
      <c r="U28" s="17"/>
      <c r="V28" s="17"/>
      <c r="W28" s="18" t="s">
        <v>35</v>
      </c>
      <c r="X28" s="18"/>
    </row>
    <row r="29" spans="1:24" s="1" customFormat="1" ht="13.5" customHeight="1">
      <c r="A29" s="19" t="s">
        <v>66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 t="s">
        <v>67</v>
      </c>
      <c r="M29" s="20"/>
      <c r="N29" s="20" t="s">
        <v>38</v>
      </c>
      <c r="O29" s="20"/>
      <c r="P29" s="21">
        <v>3960717</v>
      </c>
      <c r="Q29" s="21"/>
      <c r="R29" s="21"/>
      <c r="S29" s="21">
        <f>601953.25</f>
        <v>601953.25</v>
      </c>
      <c r="T29" s="21"/>
      <c r="U29" s="21"/>
      <c r="V29" s="21"/>
      <c r="W29" s="22">
        <v>3358763.75</v>
      </c>
      <c r="X29" s="22"/>
    </row>
    <row r="30" spans="1:24" s="1" customFormat="1" ht="13.5" customHeight="1">
      <c r="A30" s="29" t="s">
        <v>68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67</v>
      </c>
      <c r="M30" s="30"/>
      <c r="N30" s="30" t="s">
        <v>69</v>
      </c>
      <c r="O30" s="30"/>
      <c r="P30" s="31">
        <f>367307</f>
        <v>367307</v>
      </c>
      <c r="Q30" s="31"/>
      <c r="R30" s="31"/>
      <c r="S30" s="31">
        <f>57788.64</f>
        <v>57788.64</v>
      </c>
      <c r="T30" s="31"/>
      <c r="U30" s="31"/>
      <c r="V30" s="31"/>
      <c r="W30" s="32">
        <f>309518.36</f>
        <v>309518.36</v>
      </c>
      <c r="X30" s="32"/>
    </row>
    <row r="31" spans="1:24" s="1" customFormat="1" ht="33.75" customHeight="1">
      <c r="A31" s="29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67</v>
      </c>
      <c r="M31" s="30"/>
      <c r="N31" s="30" t="s">
        <v>71</v>
      </c>
      <c r="O31" s="30"/>
      <c r="P31" s="31">
        <f>110927</f>
        <v>110927</v>
      </c>
      <c r="Q31" s="31"/>
      <c r="R31" s="31"/>
      <c r="S31" s="31">
        <f>17452.16</f>
        <v>17452.16</v>
      </c>
      <c r="T31" s="31"/>
      <c r="U31" s="31"/>
      <c r="V31" s="31"/>
      <c r="W31" s="32">
        <f>93474.84</f>
        <v>93474.84</v>
      </c>
      <c r="X31" s="32"/>
    </row>
    <row r="32" spans="1:24" s="1" customFormat="1" ht="13.5" customHeight="1">
      <c r="A32" s="29" t="s">
        <v>68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67</v>
      </c>
      <c r="M32" s="30"/>
      <c r="N32" s="30" t="s">
        <v>72</v>
      </c>
      <c r="O32" s="30"/>
      <c r="P32" s="31">
        <v>963782</v>
      </c>
      <c r="Q32" s="31"/>
      <c r="R32" s="31"/>
      <c r="S32" s="31">
        <f>181647.39</f>
        <v>181647.39</v>
      </c>
      <c r="T32" s="31"/>
      <c r="U32" s="31"/>
      <c r="V32" s="31"/>
      <c r="W32" s="32">
        <v>782134.61</v>
      </c>
      <c r="X32" s="32"/>
    </row>
    <row r="33" spans="1:24" s="1" customFormat="1" ht="33.75" customHeight="1">
      <c r="A33" s="29" t="s">
        <v>70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67</v>
      </c>
      <c r="M33" s="30"/>
      <c r="N33" s="30" t="s">
        <v>73</v>
      </c>
      <c r="O33" s="30"/>
      <c r="P33" s="31">
        <v>291062</v>
      </c>
      <c r="Q33" s="31"/>
      <c r="R33" s="31"/>
      <c r="S33" s="31">
        <f>54858.28</f>
        <v>54858.28</v>
      </c>
      <c r="T33" s="31"/>
      <c r="U33" s="31"/>
      <c r="V33" s="31"/>
      <c r="W33" s="32">
        <v>236203.72</v>
      </c>
      <c r="X33" s="32"/>
    </row>
    <row r="34" spans="1:24" s="1" customFormat="1" ht="24" customHeight="1">
      <c r="A34" s="29" t="s">
        <v>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67</v>
      </c>
      <c r="M34" s="30"/>
      <c r="N34" s="30" t="s">
        <v>75</v>
      </c>
      <c r="O34" s="30"/>
      <c r="P34" s="31">
        <f>72100</f>
        <v>72100</v>
      </c>
      <c r="Q34" s="31"/>
      <c r="R34" s="31"/>
      <c r="S34" s="31">
        <f>15000</f>
        <v>15000</v>
      </c>
      <c r="T34" s="31"/>
      <c r="U34" s="31"/>
      <c r="V34" s="31"/>
      <c r="W34" s="32">
        <f>57100</f>
        <v>57100</v>
      </c>
      <c r="X34" s="32"/>
    </row>
    <row r="35" spans="1:24" s="1" customFormat="1" ht="13.5" customHeight="1">
      <c r="A35" s="29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67</v>
      </c>
      <c r="M35" s="30"/>
      <c r="N35" s="30" t="s">
        <v>77</v>
      </c>
      <c r="O35" s="30"/>
      <c r="P35" s="31">
        <f>3000</f>
        <v>3000</v>
      </c>
      <c r="Q35" s="31"/>
      <c r="R35" s="31"/>
      <c r="S35" s="33" t="s">
        <v>43</v>
      </c>
      <c r="T35" s="33"/>
      <c r="U35" s="33"/>
      <c r="V35" s="33"/>
      <c r="W35" s="32">
        <f>3000</f>
        <v>3000</v>
      </c>
      <c r="X35" s="32"/>
    </row>
    <row r="36" spans="1:24" s="1" customFormat="1" ht="13.5" customHeight="1">
      <c r="A36" s="29" t="s">
        <v>68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67</v>
      </c>
      <c r="M36" s="30"/>
      <c r="N36" s="30" t="s">
        <v>78</v>
      </c>
      <c r="O36" s="30"/>
      <c r="P36" s="31">
        <f>92550</f>
        <v>92550</v>
      </c>
      <c r="Q36" s="31"/>
      <c r="R36" s="31"/>
      <c r="S36" s="31">
        <f>12633.6</f>
        <v>12633.6</v>
      </c>
      <c r="T36" s="31"/>
      <c r="U36" s="31"/>
      <c r="V36" s="31"/>
      <c r="W36" s="32">
        <f>79916.4</f>
        <v>79916.4</v>
      </c>
      <c r="X36" s="32"/>
    </row>
    <row r="37" spans="1:24" s="1" customFormat="1" ht="33.75" customHeight="1">
      <c r="A37" s="29" t="s">
        <v>70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67</v>
      </c>
      <c r="M37" s="30"/>
      <c r="N37" s="30" t="s">
        <v>79</v>
      </c>
      <c r="O37" s="30"/>
      <c r="P37" s="31">
        <f>27950</f>
        <v>27950</v>
      </c>
      <c r="Q37" s="31"/>
      <c r="R37" s="31"/>
      <c r="S37" s="31">
        <f>3815.34</f>
        <v>3815.34</v>
      </c>
      <c r="T37" s="31"/>
      <c r="U37" s="31"/>
      <c r="V37" s="31"/>
      <c r="W37" s="32">
        <f>24134.66</f>
        <v>24134.66</v>
      </c>
      <c r="X37" s="32"/>
    </row>
    <row r="38" spans="1:24" s="1" customFormat="1" ht="24" customHeight="1">
      <c r="A38" s="29" t="s">
        <v>80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67</v>
      </c>
      <c r="M38" s="30"/>
      <c r="N38" s="30" t="s">
        <v>81</v>
      </c>
      <c r="O38" s="30"/>
      <c r="P38" s="31">
        <f>2200</f>
        <v>2200</v>
      </c>
      <c r="Q38" s="31"/>
      <c r="R38" s="31"/>
      <c r="S38" s="33" t="s">
        <v>43</v>
      </c>
      <c r="T38" s="33"/>
      <c r="U38" s="33"/>
      <c r="V38" s="33"/>
      <c r="W38" s="32">
        <f>2200</f>
        <v>2200</v>
      </c>
      <c r="X38" s="32"/>
    </row>
    <row r="39" spans="1:24" s="1" customFormat="1" ht="24" customHeight="1">
      <c r="A39" s="29" t="s">
        <v>80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67</v>
      </c>
      <c r="M39" s="30"/>
      <c r="N39" s="30" t="s">
        <v>82</v>
      </c>
      <c r="O39" s="30"/>
      <c r="P39" s="31">
        <f>4500</f>
        <v>4500</v>
      </c>
      <c r="Q39" s="31"/>
      <c r="R39" s="31"/>
      <c r="S39" s="33" t="s">
        <v>43</v>
      </c>
      <c r="T39" s="33"/>
      <c r="U39" s="33"/>
      <c r="V39" s="33"/>
      <c r="W39" s="32">
        <f>4500</f>
        <v>4500</v>
      </c>
      <c r="X39" s="32"/>
    </row>
    <row r="40" spans="1:24" s="1" customFormat="1" ht="24" customHeight="1">
      <c r="A40" s="29" t="s">
        <v>80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67</v>
      </c>
      <c r="M40" s="30"/>
      <c r="N40" s="30" t="s">
        <v>83</v>
      </c>
      <c r="O40" s="30"/>
      <c r="P40" s="31">
        <f>1500</f>
        <v>1500</v>
      </c>
      <c r="Q40" s="31"/>
      <c r="R40" s="31"/>
      <c r="S40" s="33" t="s">
        <v>43</v>
      </c>
      <c r="T40" s="33"/>
      <c r="U40" s="33"/>
      <c r="V40" s="33"/>
      <c r="W40" s="32">
        <f>1500</f>
        <v>1500</v>
      </c>
      <c r="X40" s="32"/>
    </row>
    <row r="41" spans="1:24" s="1" customFormat="1" ht="24" customHeight="1">
      <c r="A41" s="29" t="s">
        <v>80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67</v>
      </c>
      <c r="M41" s="30"/>
      <c r="N41" s="30" t="s">
        <v>84</v>
      </c>
      <c r="O41" s="30"/>
      <c r="P41" s="31">
        <v>550000</v>
      </c>
      <c r="Q41" s="31"/>
      <c r="R41" s="31"/>
      <c r="S41" s="33" t="s">
        <v>43</v>
      </c>
      <c r="T41" s="33"/>
      <c r="U41" s="33"/>
      <c r="V41" s="33"/>
      <c r="W41" s="32">
        <v>550000</v>
      </c>
      <c r="X41" s="32"/>
    </row>
    <row r="42" spans="1:24" s="1" customFormat="1" ht="24" customHeight="1">
      <c r="A42" s="29" t="s">
        <v>80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67</v>
      </c>
      <c r="M42" s="30"/>
      <c r="N42" s="30" t="s">
        <v>85</v>
      </c>
      <c r="O42" s="30"/>
      <c r="P42" s="31">
        <f>28400</f>
        <v>28400</v>
      </c>
      <c r="Q42" s="31"/>
      <c r="R42" s="31"/>
      <c r="S42" s="33" t="s">
        <v>43</v>
      </c>
      <c r="T42" s="33"/>
      <c r="U42" s="33"/>
      <c r="V42" s="33"/>
      <c r="W42" s="32">
        <f>28400</f>
        <v>28400</v>
      </c>
      <c r="X42" s="32"/>
    </row>
    <row r="43" spans="1:24" s="1" customFormat="1" ht="24" customHeight="1">
      <c r="A43" s="29" t="s">
        <v>80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67</v>
      </c>
      <c r="M43" s="30"/>
      <c r="N43" s="30" t="s">
        <v>86</v>
      </c>
      <c r="O43" s="30"/>
      <c r="P43" s="31">
        <v>46300</v>
      </c>
      <c r="Q43" s="31"/>
      <c r="R43" s="31"/>
      <c r="S43" s="33" t="s">
        <v>43</v>
      </c>
      <c r="T43" s="33"/>
      <c r="U43" s="33"/>
      <c r="V43" s="33"/>
      <c r="W43" s="32">
        <v>46300</v>
      </c>
      <c r="X43" s="32"/>
    </row>
    <row r="44" spans="1:24" s="1" customFormat="1" ht="13.5" customHeight="1">
      <c r="A44" s="29" t="s">
        <v>87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67</v>
      </c>
      <c r="M44" s="30"/>
      <c r="N44" s="30" t="s">
        <v>88</v>
      </c>
      <c r="O44" s="30"/>
      <c r="P44" s="31">
        <f>370101</f>
        <v>370101</v>
      </c>
      <c r="Q44" s="31"/>
      <c r="R44" s="31"/>
      <c r="S44" s="33" t="s">
        <v>43</v>
      </c>
      <c r="T44" s="33"/>
      <c r="U44" s="33"/>
      <c r="V44" s="33"/>
      <c r="W44" s="32">
        <f>370101</f>
        <v>370101</v>
      </c>
      <c r="X44" s="32"/>
    </row>
    <row r="45" spans="1:24" s="1" customFormat="1" ht="24" customHeight="1">
      <c r="A45" s="29" t="s">
        <v>80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67</v>
      </c>
      <c r="M45" s="30"/>
      <c r="N45" s="30" t="s">
        <v>89</v>
      </c>
      <c r="O45" s="30"/>
      <c r="P45" s="31">
        <v>307296</v>
      </c>
      <c r="Q45" s="31"/>
      <c r="R45" s="31"/>
      <c r="S45" s="31">
        <f>128825.84</f>
        <v>128825.84</v>
      </c>
      <c r="T45" s="31"/>
      <c r="U45" s="31"/>
      <c r="V45" s="31"/>
      <c r="W45" s="32">
        <v>178470.16</v>
      </c>
      <c r="X45" s="32"/>
    </row>
    <row r="46" spans="1:24" s="1" customFormat="1" ht="13.5" customHeight="1">
      <c r="A46" s="29" t="s">
        <v>90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67</v>
      </c>
      <c r="M46" s="30"/>
      <c r="N46" s="30" t="s">
        <v>91</v>
      </c>
      <c r="O46" s="30"/>
      <c r="P46" s="31">
        <v>74909</v>
      </c>
      <c r="Q46" s="31"/>
      <c r="R46" s="31"/>
      <c r="S46" s="31">
        <f>38000</f>
        <v>38000</v>
      </c>
      <c r="T46" s="31"/>
      <c r="U46" s="31"/>
      <c r="V46" s="31"/>
      <c r="W46" s="32">
        <v>36904</v>
      </c>
      <c r="X46" s="32"/>
    </row>
    <row r="47" spans="1:24" s="1" customFormat="1" ht="13.5" customHeight="1">
      <c r="A47" s="29" t="s">
        <v>92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67</v>
      </c>
      <c r="M47" s="30"/>
      <c r="N47" s="30" t="s">
        <v>93</v>
      </c>
      <c r="O47" s="30"/>
      <c r="P47" s="31">
        <v>6000</v>
      </c>
      <c r="Q47" s="31"/>
      <c r="R47" s="31"/>
      <c r="S47" s="31">
        <f>120</f>
        <v>120</v>
      </c>
      <c r="T47" s="31"/>
      <c r="U47" s="31"/>
      <c r="V47" s="31"/>
      <c r="W47" s="32">
        <v>5880</v>
      </c>
      <c r="X47" s="32"/>
    </row>
    <row r="48" spans="1:24" s="1" customFormat="1" ht="13.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67</v>
      </c>
      <c r="M48" s="30"/>
      <c r="N48" s="30" t="s">
        <v>95</v>
      </c>
      <c r="O48" s="30"/>
      <c r="P48" s="31">
        <f>4000</f>
        <v>4000</v>
      </c>
      <c r="Q48" s="31"/>
      <c r="R48" s="31"/>
      <c r="S48" s="31">
        <f>96</f>
        <v>96</v>
      </c>
      <c r="T48" s="31"/>
      <c r="U48" s="31"/>
      <c r="V48" s="31"/>
      <c r="W48" s="32">
        <f>3904</f>
        <v>3904</v>
      </c>
      <c r="X48" s="32"/>
    </row>
    <row r="49" spans="1:24" s="1" customFormat="1" ht="13.5" customHeight="1">
      <c r="A49" s="29" t="s">
        <v>68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67</v>
      </c>
      <c r="M49" s="30"/>
      <c r="N49" s="30" t="s">
        <v>96</v>
      </c>
      <c r="O49" s="30"/>
      <c r="P49" s="31">
        <v>70443</v>
      </c>
      <c r="Q49" s="31"/>
      <c r="R49" s="31"/>
      <c r="S49" s="31">
        <f>70443</f>
        <v>70443</v>
      </c>
      <c r="T49" s="31"/>
      <c r="U49" s="31"/>
      <c r="V49" s="31"/>
      <c r="W49" s="32">
        <v>0</v>
      </c>
      <c r="X49" s="32"/>
    </row>
    <row r="50" spans="1:24" s="1" customFormat="1" ht="33.75" customHeight="1">
      <c r="A50" s="29" t="s">
        <v>70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67</v>
      </c>
      <c r="M50" s="30"/>
      <c r="N50" s="30" t="s">
        <v>97</v>
      </c>
      <c r="O50" s="30"/>
      <c r="P50" s="31">
        <v>21273</v>
      </c>
      <c r="Q50" s="31"/>
      <c r="R50" s="31"/>
      <c r="S50" s="31">
        <f>21273</f>
        <v>21273</v>
      </c>
      <c r="T50" s="31"/>
      <c r="U50" s="31"/>
      <c r="V50" s="31"/>
      <c r="W50" s="32">
        <v>0</v>
      </c>
      <c r="X50" s="32"/>
    </row>
    <row r="51" spans="1:24" s="1" customFormat="1" ht="24" customHeight="1">
      <c r="A51" s="29" t="s">
        <v>80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67</v>
      </c>
      <c r="M51" s="30"/>
      <c r="N51" s="30" t="s">
        <v>98</v>
      </c>
      <c r="O51" s="30"/>
      <c r="P51" s="31">
        <f>20000</f>
        <v>20000</v>
      </c>
      <c r="Q51" s="31"/>
      <c r="R51" s="31"/>
      <c r="S51" s="33" t="s">
        <v>43</v>
      </c>
      <c r="T51" s="33"/>
      <c r="U51" s="33"/>
      <c r="V51" s="33"/>
      <c r="W51" s="32">
        <f>20000</f>
        <v>20000</v>
      </c>
      <c r="X51" s="32"/>
    </row>
    <row r="52" spans="1:24" s="1" customFormat="1" ht="13.5" customHeight="1">
      <c r="A52" s="29" t="s">
        <v>68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67</v>
      </c>
      <c r="M52" s="30"/>
      <c r="N52" s="30" t="s">
        <v>99</v>
      </c>
      <c r="O52" s="30"/>
      <c r="P52" s="31">
        <v>403319</v>
      </c>
      <c r="Q52" s="31"/>
      <c r="R52" s="31"/>
      <c r="S52" s="33" t="s">
        <v>43</v>
      </c>
      <c r="T52" s="33"/>
      <c r="U52" s="33"/>
      <c r="V52" s="33"/>
      <c r="W52" s="32">
        <v>403319</v>
      </c>
      <c r="X52" s="32"/>
    </row>
    <row r="53" spans="1:24" s="1" customFormat="1" ht="33.75" customHeight="1">
      <c r="A53" s="29" t="s">
        <v>70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67</v>
      </c>
      <c r="M53" s="30"/>
      <c r="N53" s="30" t="s">
        <v>100</v>
      </c>
      <c r="O53" s="30"/>
      <c r="P53" s="31">
        <v>121803</v>
      </c>
      <c r="Q53" s="31"/>
      <c r="R53" s="31"/>
      <c r="S53" s="33" t="s">
        <v>43</v>
      </c>
      <c r="T53" s="33"/>
      <c r="U53" s="33"/>
      <c r="V53" s="33"/>
      <c r="W53" s="32">
        <v>121803</v>
      </c>
      <c r="X53" s="32"/>
    </row>
    <row r="54" spans="1:24" s="1" customFormat="1" ht="15" customHeight="1">
      <c r="A54" s="34" t="s">
        <v>101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5" t="s">
        <v>102</v>
      </c>
      <c r="M54" s="35"/>
      <c r="N54" s="35" t="s">
        <v>38</v>
      </c>
      <c r="O54" s="35"/>
      <c r="P54" s="36">
        <v>0</v>
      </c>
      <c r="Q54" s="36"/>
      <c r="R54" s="36"/>
      <c r="S54" s="36">
        <f>29103.52</f>
        <v>29103.52</v>
      </c>
      <c r="T54" s="36"/>
      <c r="U54" s="36"/>
      <c r="V54" s="36"/>
      <c r="W54" s="37" t="s">
        <v>38</v>
      </c>
      <c r="X54" s="37"/>
    </row>
    <row r="55" spans="1:24" s="1" customFormat="1" ht="13.5" customHeight="1">
      <c r="A55" s="7" t="s">
        <v>18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1" customFormat="1" ht="13.5" customHeight="1">
      <c r="A56" s="12" t="s">
        <v>103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" customFormat="1" ht="45.75" customHeight="1">
      <c r="A57" s="13" t="s">
        <v>24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 t="s">
        <v>25</v>
      </c>
      <c r="M57" s="13"/>
      <c r="N57" s="13" t="s">
        <v>104</v>
      </c>
      <c r="O57" s="13"/>
      <c r="P57" s="14" t="s">
        <v>27</v>
      </c>
      <c r="Q57" s="14"/>
      <c r="R57" s="14"/>
      <c r="S57" s="14" t="s">
        <v>28</v>
      </c>
      <c r="T57" s="14"/>
      <c r="U57" s="14"/>
      <c r="V57" s="14"/>
      <c r="W57" s="15" t="s">
        <v>29</v>
      </c>
      <c r="X57" s="15"/>
    </row>
    <row r="58" spans="1:24" s="1" customFormat="1" ht="12.75" customHeight="1">
      <c r="A58" s="16" t="s">
        <v>30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 t="s">
        <v>31</v>
      </c>
      <c r="M58" s="16"/>
      <c r="N58" s="16" t="s">
        <v>32</v>
      </c>
      <c r="O58" s="16"/>
      <c r="P58" s="17" t="s">
        <v>33</v>
      </c>
      <c r="Q58" s="17"/>
      <c r="R58" s="17"/>
      <c r="S58" s="17" t="s">
        <v>34</v>
      </c>
      <c r="T58" s="17"/>
      <c r="U58" s="17"/>
      <c r="V58" s="17"/>
      <c r="W58" s="18" t="s">
        <v>35</v>
      </c>
      <c r="X58" s="18"/>
    </row>
    <row r="59" spans="1:24" s="1" customFormat="1" ht="13.5" customHeight="1">
      <c r="A59" s="19" t="s">
        <v>105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 t="s">
        <v>106</v>
      </c>
      <c r="M59" s="20"/>
      <c r="N59" s="20" t="s">
        <v>38</v>
      </c>
      <c r="O59" s="20"/>
      <c r="P59" s="38">
        <v>0</v>
      </c>
      <c r="Q59" s="38"/>
      <c r="R59" s="38"/>
      <c r="S59" s="39">
        <v>-29103.52</v>
      </c>
      <c r="T59" s="39"/>
      <c r="U59" s="39"/>
      <c r="V59" s="39"/>
      <c r="W59" s="40">
        <v>0</v>
      </c>
      <c r="X59" s="40"/>
    </row>
    <row r="60" spans="1:24" s="1" customFormat="1" ht="13.5" customHeight="1">
      <c r="A60" s="41" t="s">
        <v>107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 t="s">
        <v>18</v>
      </c>
      <c r="M60" s="42"/>
      <c r="N60" s="42" t="s">
        <v>18</v>
      </c>
      <c r="O60" s="42"/>
      <c r="P60" s="43" t="s">
        <v>18</v>
      </c>
      <c r="Q60" s="43"/>
      <c r="R60" s="43"/>
      <c r="S60" s="44" t="s">
        <v>18</v>
      </c>
      <c r="T60" s="44"/>
      <c r="U60" s="44"/>
      <c r="V60" s="44"/>
      <c r="W60" s="45" t="s">
        <v>18</v>
      </c>
      <c r="X60" s="45"/>
    </row>
    <row r="61" spans="1:24" s="1" customFormat="1" ht="13.5" customHeight="1">
      <c r="A61" s="23" t="s">
        <v>108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46" t="s">
        <v>109</v>
      </c>
      <c r="M61" s="46"/>
      <c r="N61" s="24" t="s">
        <v>38</v>
      </c>
      <c r="O61" s="24"/>
      <c r="P61" s="47" t="s">
        <v>43</v>
      </c>
      <c r="Q61" s="47"/>
      <c r="R61" s="47"/>
      <c r="S61" s="27" t="s">
        <v>43</v>
      </c>
      <c r="T61" s="27"/>
      <c r="U61" s="27"/>
      <c r="V61" s="27"/>
      <c r="W61" s="48" t="s">
        <v>43</v>
      </c>
      <c r="X61" s="48"/>
    </row>
    <row r="62" spans="1:24" s="1" customFormat="1" ht="13.5" customHeight="1">
      <c r="A62" s="29" t="s">
        <v>18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109</v>
      </c>
      <c r="M62" s="30"/>
      <c r="N62" s="30" t="s">
        <v>18</v>
      </c>
      <c r="O62" s="30"/>
      <c r="P62" s="49" t="s">
        <v>43</v>
      </c>
      <c r="Q62" s="49"/>
      <c r="R62" s="49"/>
      <c r="S62" s="33" t="s">
        <v>43</v>
      </c>
      <c r="T62" s="33"/>
      <c r="U62" s="33"/>
      <c r="V62" s="33"/>
      <c r="W62" s="50" t="s">
        <v>43</v>
      </c>
      <c r="X62" s="50"/>
    </row>
    <row r="63" spans="1:24" s="1" customFormat="1" ht="0.75" customHeight="1">
      <c r="A63" s="51" t="s">
        <v>18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s="1" customFormat="1" ht="13.5" customHeight="1">
      <c r="A64" s="29" t="s">
        <v>110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42" t="s">
        <v>111</v>
      </c>
      <c r="M64" s="42"/>
      <c r="N64" s="42" t="s">
        <v>38</v>
      </c>
      <c r="O64" s="42"/>
      <c r="P64" s="43" t="s">
        <v>43</v>
      </c>
      <c r="Q64" s="43"/>
      <c r="R64" s="43"/>
      <c r="S64" s="33" t="s">
        <v>43</v>
      </c>
      <c r="T64" s="33"/>
      <c r="U64" s="33"/>
      <c r="V64" s="33"/>
      <c r="W64" s="45" t="s">
        <v>43</v>
      </c>
      <c r="X64" s="45"/>
    </row>
    <row r="65" spans="1:24" s="1" customFormat="1" ht="13.5" customHeight="1">
      <c r="A65" s="29" t="s">
        <v>18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111</v>
      </c>
      <c r="M65" s="30"/>
      <c r="N65" s="30" t="s">
        <v>18</v>
      </c>
      <c r="O65" s="30"/>
      <c r="P65" s="49" t="s">
        <v>43</v>
      </c>
      <c r="Q65" s="49"/>
      <c r="R65" s="49"/>
      <c r="S65" s="33" t="s">
        <v>43</v>
      </c>
      <c r="T65" s="33"/>
      <c r="U65" s="33"/>
      <c r="V65" s="33"/>
      <c r="W65" s="50" t="s">
        <v>43</v>
      </c>
      <c r="X65" s="50"/>
    </row>
    <row r="66" spans="1:24" s="1" customFormat="1" ht="13.5" customHeight="1">
      <c r="A66" s="29" t="s">
        <v>112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113</v>
      </c>
      <c r="M66" s="30"/>
      <c r="N66" s="30" t="s">
        <v>114</v>
      </c>
      <c r="O66" s="30"/>
      <c r="P66" s="52">
        <v>0</v>
      </c>
      <c r="Q66" s="52"/>
      <c r="R66" s="52"/>
      <c r="S66" s="33">
        <v>-29103.52</v>
      </c>
      <c r="T66" s="33"/>
      <c r="U66" s="33"/>
      <c r="V66" s="33"/>
      <c r="W66" s="53">
        <v>0</v>
      </c>
      <c r="X66" s="53"/>
    </row>
    <row r="67" spans="1:24" s="1" customFormat="1" ht="13.5" customHeight="1">
      <c r="A67" s="29" t="s">
        <v>115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116</v>
      </c>
      <c r="M67" s="30"/>
      <c r="N67" s="30" t="s">
        <v>117</v>
      </c>
      <c r="O67" s="30"/>
      <c r="P67" s="52">
        <v>-3960717</v>
      </c>
      <c r="Q67" s="52"/>
      <c r="R67" s="52"/>
      <c r="S67" s="31">
        <v>-631056.77</v>
      </c>
      <c r="T67" s="33"/>
      <c r="U67" s="33"/>
      <c r="V67" s="33"/>
      <c r="W67" s="54" t="s">
        <v>38</v>
      </c>
      <c r="X67" s="54"/>
    </row>
    <row r="68" spans="1:24" s="1" customFormat="1" ht="13.5" customHeight="1">
      <c r="A68" s="29" t="s">
        <v>118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119</v>
      </c>
      <c r="M68" s="30"/>
      <c r="N68" s="30" t="s">
        <v>120</v>
      </c>
      <c r="O68" s="30"/>
      <c r="P68" s="52">
        <v>3960717</v>
      </c>
      <c r="Q68" s="52"/>
      <c r="R68" s="52"/>
      <c r="S68" s="31">
        <v>601953.25</v>
      </c>
      <c r="T68" s="33"/>
      <c r="U68" s="33"/>
      <c r="V68" s="33"/>
      <c r="W68" s="54" t="s">
        <v>38</v>
      </c>
      <c r="X68" s="54"/>
    </row>
    <row r="69" spans="1:24" s="1" customFormat="1" ht="13.5" customHeight="1">
      <c r="A69" s="56" t="s">
        <v>18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s="1" customFormat="1" ht="13.5" customHeight="1">
      <c r="A70" s="7" t="s">
        <v>121</v>
      </c>
      <c r="B70" s="7"/>
      <c r="C70" s="7"/>
      <c r="D70" s="7"/>
      <c r="E70" s="7"/>
      <c r="F70" s="7"/>
      <c r="G70" s="7"/>
      <c r="H70" s="7"/>
      <c r="I70" s="55" t="s">
        <v>18</v>
      </c>
      <c r="J70" s="55"/>
      <c r="K70" s="55"/>
      <c r="L70" s="55"/>
      <c r="M70" s="55"/>
      <c r="N70" s="55" t="s">
        <v>122</v>
      </c>
      <c r="O70" s="55"/>
      <c r="P70" s="55"/>
      <c r="Q70" s="55"/>
      <c r="R70" s="7" t="s">
        <v>18</v>
      </c>
      <c r="S70" s="7"/>
      <c r="T70" s="7"/>
      <c r="U70" s="7"/>
      <c r="V70" s="7"/>
      <c r="W70" s="7"/>
      <c r="X70" s="7"/>
    </row>
    <row r="71" spans="1:24" s="1" customFormat="1" ht="13.5" customHeight="1">
      <c r="A71" s="7" t="s">
        <v>18</v>
      </c>
      <c r="B71" s="7"/>
      <c r="C71" s="7"/>
      <c r="D71" s="7"/>
      <c r="E71" s="7"/>
      <c r="F71" s="7"/>
      <c r="G71" s="7"/>
      <c r="H71" s="7"/>
      <c r="I71" s="10" t="s">
        <v>18</v>
      </c>
      <c r="J71" s="57" t="s">
        <v>123</v>
      </c>
      <c r="K71" s="57"/>
      <c r="L71" s="57"/>
      <c r="M71" s="10" t="s">
        <v>18</v>
      </c>
      <c r="N71" s="10" t="s">
        <v>18</v>
      </c>
      <c r="O71" s="57" t="s">
        <v>124</v>
      </c>
      <c r="P71" s="57"/>
      <c r="Q71" s="7" t="s">
        <v>18</v>
      </c>
      <c r="R71" s="7"/>
      <c r="S71" s="7"/>
      <c r="T71" s="7"/>
      <c r="U71" s="7"/>
      <c r="V71" s="7"/>
      <c r="W71" s="7"/>
      <c r="X71" s="7"/>
    </row>
    <row r="72" spans="1:24" s="1" customFormat="1" ht="7.5" customHeight="1">
      <c r="A72" s="7" t="s">
        <v>18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1" customFormat="1" ht="13.5" customHeight="1">
      <c r="A73" s="7" t="s">
        <v>129</v>
      </c>
      <c r="B73" s="7"/>
      <c r="C73" s="7"/>
      <c r="D73" s="7"/>
      <c r="E73" s="7"/>
      <c r="F73" s="7"/>
      <c r="G73" s="7"/>
      <c r="H73" s="7"/>
      <c r="I73" s="55" t="s">
        <v>18</v>
      </c>
      <c r="J73" s="55"/>
      <c r="K73" s="55"/>
      <c r="L73" s="55"/>
      <c r="M73" s="55"/>
      <c r="N73" s="55" t="s">
        <v>125</v>
      </c>
      <c r="O73" s="55"/>
      <c r="P73" s="55"/>
      <c r="Q73" s="55"/>
      <c r="R73" s="7" t="s">
        <v>18</v>
      </c>
      <c r="S73" s="7"/>
      <c r="T73" s="7"/>
      <c r="U73" s="7"/>
      <c r="V73" s="7"/>
      <c r="W73" s="7"/>
      <c r="X73" s="7"/>
    </row>
    <row r="74" spans="1:24" s="1" customFormat="1" ht="13.5" customHeight="1">
      <c r="A74" s="7" t="s">
        <v>18</v>
      </c>
      <c r="B74" s="7"/>
      <c r="C74" s="7"/>
      <c r="D74" s="7"/>
      <c r="E74" s="7"/>
      <c r="F74" s="7"/>
      <c r="G74" s="7"/>
      <c r="H74" s="7"/>
      <c r="I74" s="10" t="s">
        <v>18</v>
      </c>
      <c r="J74" s="57" t="s">
        <v>123</v>
      </c>
      <c r="K74" s="57"/>
      <c r="L74" s="57"/>
      <c r="M74" s="10" t="s">
        <v>18</v>
      </c>
      <c r="N74" s="10" t="s">
        <v>18</v>
      </c>
      <c r="O74" s="57" t="s">
        <v>124</v>
      </c>
      <c r="P74" s="57"/>
      <c r="Q74" s="7" t="s">
        <v>18</v>
      </c>
      <c r="R74" s="7"/>
      <c r="S74" s="7"/>
      <c r="T74" s="7"/>
      <c r="U74" s="7"/>
      <c r="V74" s="7"/>
      <c r="W74" s="7"/>
      <c r="X74" s="7"/>
    </row>
    <row r="75" spans="1:24" s="1" customFormat="1" ht="7.5" customHeight="1">
      <c r="A75" s="7" t="s">
        <v>18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1" customFormat="1" ht="13.5" customHeight="1">
      <c r="A76" s="7" t="s">
        <v>126</v>
      </c>
      <c r="B76" s="7"/>
      <c r="C76" s="55" t="s">
        <v>129</v>
      </c>
      <c r="D76" s="55"/>
      <c r="E76" s="55"/>
      <c r="F76" s="55"/>
      <c r="G76" s="55"/>
      <c r="H76" s="55"/>
      <c r="I76" s="55" t="s">
        <v>18</v>
      </c>
      <c r="J76" s="55"/>
      <c r="K76" s="55"/>
      <c r="L76" s="55"/>
      <c r="M76" s="55"/>
      <c r="N76" s="55" t="s">
        <v>125</v>
      </c>
      <c r="O76" s="55"/>
      <c r="P76" s="55"/>
      <c r="Q76" s="55"/>
      <c r="R76" s="7" t="s">
        <v>18</v>
      </c>
      <c r="S76" s="7"/>
      <c r="T76" s="7"/>
      <c r="U76" s="7"/>
      <c r="V76" s="7"/>
      <c r="W76" s="7"/>
      <c r="X76" s="7"/>
    </row>
    <row r="77" spans="1:24" s="1" customFormat="1" ht="13.5" customHeight="1">
      <c r="A77" s="7" t="s">
        <v>18</v>
      </c>
      <c r="B77" s="7"/>
      <c r="C77" s="10" t="s">
        <v>18</v>
      </c>
      <c r="D77" s="57" t="s">
        <v>127</v>
      </c>
      <c r="E77" s="57"/>
      <c r="F77" s="57"/>
      <c r="G77" s="57"/>
      <c r="H77" s="10" t="s">
        <v>18</v>
      </c>
      <c r="I77" s="10" t="s">
        <v>18</v>
      </c>
      <c r="J77" s="57" t="s">
        <v>123</v>
      </c>
      <c r="K77" s="57"/>
      <c r="L77" s="57"/>
      <c r="M77" s="10" t="s">
        <v>18</v>
      </c>
      <c r="N77" s="10" t="s">
        <v>18</v>
      </c>
      <c r="O77" s="57" t="s">
        <v>124</v>
      </c>
      <c r="P77" s="57"/>
      <c r="Q77" s="7" t="s">
        <v>18</v>
      </c>
      <c r="R77" s="7"/>
      <c r="S77" s="7"/>
      <c r="T77" s="7"/>
      <c r="U77" s="7"/>
      <c r="V77" s="7"/>
      <c r="W77" s="7"/>
      <c r="X77" s="7"/>
    </row>
    <row r="78" spans="1:24" s="1" customFormat="1" ht="15.75" customHeight="1">
      <c r="A78" s="7" t="s">
        <v>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1" customFormat="1" ht="13.5" customHeight="1">
      <c r="A79" s="58" t="s">
        <v>130</v>
      </c>
      <c r="B79" s="58"/>
      <c r="C79" s="58"/>
      <c r="D79" s="58"/>
      <c r="E79" s="58"/>
      <c r="F79" s="58"/>
      <c r="G79" s="58"/>
      <c r="H79" s="58"/>
      <c r="I79" s="58"/>
      <c r="J79" s="58"/>
      <c r="K79" s="7" t="s">
        <v>18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1" customFormat="1" ht="13.5" customHeight="1">
      <c r="A80" s="4" t="s">
        <v>128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</sheetData>
  <sheetProtection/>
  <mergeCells count="378">
    <mergeCell ref="A79:J79"/>
    <mergeCell ref="K79:X79"/>
    <mergeCell ref="A80:X80"/>
    <mergeCell ref="A77:B77"/>
    <mergeCell ref="D77:G77"/>
    <mergeCell ref="J77:L77"/>
    <mergeCell ref="O77:P77"/>
    <mergeCell ref="Q77:X77"/>
    <mergeCell ref="A78:X78"/>
    <mergeCell ref="A75:X75"/>
    <mergeCell ref="A76:B76"/>
    <mergeCell ref="C76:H76"/>
    <mergeCell ref="I76:M76"/>
    <mergeCell ref="N76:Q76"/>
    <mergeCell ref="R76:X76"/>
    <mergeCell ref="A72:X72"/>
    <mergeCell ref="A73:H73"/>
    <mergeCell ref="I73:M73"/>
    <mergeCell ref="N73:Q73"/>
    <mergeCell ref="R73:X73"/>
    <mergeCell ref="A74:H74"/>
    <mergeCell ref="J74:L74"/>
    <mergeCell ref="O74:P74"/>
    <mergeCell ref="Q74:X74"/>
    <mergeCell ref="A69:X69"/>
    <mergeCell ref="A70:H70"/>
    <mergeCell ref="I70:M70"/>
    <mergeCell ref="N70:Q70"/>
    <mergeCell ref="R70:X70"/>
    <mergeCell ref="A71:H71"/>
    <mergeCell ref="J71:L71"/>
    <mergeCell ref="O71:P71"/>
    <mergeCell ref="Q71:X71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3:X63"/>
    <mergeCell ref="A64:K64"/>
    <mergeCell ref="L64:M64"/>
    <mergeCell ref="N64:O64"/>
    <mergeCell ref="P64:R64"/>
    <mergeCell ref="S64:V64"/>
    <mergeCell ref="W64:X64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5:X55"/>
    <mergeCell ref="A56:X56"/>
    <mergeCell ref="A57:K57"/>
    <mergeCell ref="L57:M57"/>
    <mergeCell ref="N57:O57"/>
    <mergeCell ref="P57:R57"/>
    <mergeCell ref="S57:V57"/>
    <mergeCell ref="W57:X57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5:X25"/>
    <mergeCell ref="A26:X26"/>
    <mergeCell ref="A27:K27"/>
    <mergeCell ref="L27:M27"/>
    <mergeCell ref="N27:O27"/>
    <mergeCell ref="P27:R27"/>
    <mergeCell ref="S27:V27"/>
    <mergeCell ref="W27:X27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118110236220472" footer="0.5118110236220472"/>
  <pageSetup orientation="landscape" paperSize="9" scale="90" r:id="rId1"/>
  <headerFooter alignWithMargins="0">
    <oddFooter>&amp;CСтраница &amp;С из &amp;К</oddFooter>
  </headerFooter>
  <rowBreaks count="2" manualBreakCount="2">
    <brk id="25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KyrlykSP</dc:creator>
  <cp:keywords/>
  <dc:description/>
  <cp:lastModifiedBy>KyrlykSP</cp:lastModifiedBy>
  <cp:lastPrinted>2019-07-15T08:59:59Z</cp:lastPrinted>
  <dcterms:created xsi:type="dcterms:W3CDTF">2019-07-15T09:00:23Z</dcterms:created>
  <dcterms:modified xsi:type="dcterms:W3CDTF">2019-07-15T09:00:23Z</dcterms:modified>
  <cp:category/>
  <cp:version/>
  <cp:contentType/>
  <cp:contentStatus/>
</cp:coreProperties>
</file>